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lberto\ENGENHARIA\Secretaria de Obras\Proposta Projeto Rotatória\"/>
    </mc:Choice>
  </mc:AlternateContent>
  <xr:revisionPtr revIDLastSave="0" documentId="13_ncr:1_{251C19A4-A919-49C6-BCE5-FC95FB0FC7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 de Serviços" sheetId="2" r:id="rId1"/>
    <sheet name="Cronograma" sheetId="3" r:id="rId2"/>
    <sheet name="Terraplanagem" sheetId="7" state="hidden" r:id="rId3"/>
    <sheet name="Material Petreo" sheetId="8" state="hidden" r:id="rId4"/>
    <sheet name="Cubação" sheetId="10" state="hidden" r:id="rId5"/>
    <sheet name="Base e Sub Base" sheetId="11" state="hidden" r:id="rId6"/>
    <sheet name="Resumo Drenagem" sheetId="14" state="hidden" r:id="rId7"/>
    <sheet name="Drenagem" sheetId="15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3" l="1"/>
  <c r="B14" i="3"/>
  <c r="B12" i="3"/>
  <c r="B10" i="3"/>
  <c r="D2" i="3"/>
  <c r="D1" i="3"/>
  <c r="I12" i="2"/>
  <c r="C12" i="3" s="1"/>
  <c r="I12" i="3" s="1"/>
  <c r="I13" i="2"/>
  <c r="C14" i="3" s="1"/>
  <c r="I14" i="2"/>
  <c r="C16" i="3" s="1"/>
  <c r="I11" i="2"/>
  <c r="C10" i="3" s="1"/>
  <c r="E10" i="3" s="1"/>
  <c r="I14" i="3" l="1"/>
  <c r="E14" i="3"/>
  <c r="I16" i="2"/>
  <c r="D12" i="7" l="1"/>
  <c r="F12" i="7" s="1"/>
  <c r="H12" i="10" s="1"/>
  <c r="A12" i="10"/>
  <c r="A11" i="10"/>
  <c r="B4" i="7"/>
  <c r="B4" i="8"/>
  <c r="B4" i="10" s="1"/>
  <c r="B4" i="11" s="1"/>
  <c r="I12" i="7"/>
  <c r="J12" i="7" s="1"/>
  <c r="G12" i="7"/>
  <c r="G11" i="7"/>
  <c r="D11" i="7"/>
  <c r="B12" i="7"/>
  <c r="B11" i="11" s="1"/>
  <c r="B11" i="7"/>
  <c r="B10" i="11" s="1"/>
  <c r="B10" i="8" l="1"/>
  <c r="B11" i="8"/>
  <c r="D19" i="7"/>
  <c r="F11" i="7"/>
  <c r="K12" i="7"/>
  <c r="D11" i="11" s="1"/>
  <c r="H11" i="11" s="1"/>
  <c r="H11" i="10" l="1"/>
  <c r="K11" i="10" s="1"/>
  <c r="K12" i="10" s="1"/>
  <c r="G11" i="11"/>
  <c r="I11" i="11" s="1"/>
  <c r="N11" i="11" s="1"/>
  <c r="F19" i="7"/>
  <c r="M11" i="11" l="1"/>
  <c r="D10" i="8"/>
  <c r="I11" i="7"/>
  <c r="J11" i="7" s="1"/>
  <c r="D11" i="8"/>
  <c r="D18" i="8" l="1"/>
  <c r="H10" i="8"/>
  <c r="G10" i="8"/>
  <c r="G18" i="8" s="1"/>
  <c r="H15" i="10"/>
  <c r="K15" i="10" s="1"/>
  <c r="K18" i="10" s="1"/>
  <c r="J19" i="7"/>
  <c r="K11" i="7"/>
  <c r="H11" i="8"/>
  <c r="G11" i="8"/>
  <c r="I11" i="8" l="1"/>
  <c r="K11" i="8" s="1"/>
  <c r="D10" i="11"/>
  <c r="K19" i="7"/>
  <c r="D20" i="7" s="1"/>
  <c r="C27" i="10"/>
  <c r="C29" i="10" s="1"/>
  <c r="L26" i="10"/>
  <c r="I10" i="8"/>
  <c r="H18" i="8"/>
  <c r="I16" i="3"/>
  <c r="K16" i="3" s="1"/>
  <c r="L16" i="3" s="1"/>
  <c r="G12" i="3"/>
  <c r="G10" i="3"/>
  <c r="H11" i="2"/>
  <c r="B6" i="7" l="1"/>
  <c r="B6" i="8"/>
  <c r="B6" i="10"/>
  <c r="B6" i="11" s="1"/>
  <c r="K10" i="8"/>
  <c r="K18" i="8" s="1"/>
  <c r="I18" i="8"/>
  <c r="H10" i="11"/>
  <c r="D19" i="11"/>
  <c r="G10" i="11"/>
  <c r="G19" i="11" s="1"/>
  <c r="E12" i="3"/>
  <c r="G14" i="3"/>
  <c r="G19" i="3" s="1"/>
  <c r="C19" i="3"/>
  <c r="D16" i="3" s="1"/>
  <c r="K12" i="3" l="1"/>
  <c r="L12" i="3" s="1"/>
  <c r="E19" i="3"/>
  <c r="E20" i="3" s="1"/>
  <c r="G20" i="3"/>
  <c r="H19" i="11"/>
  <c r="I10" i="11"/>
  <c r="H19" i="3"/>
  <c r="K14" i="3"/>
  <c r="L14" i="3" s="1"/>
  <c r="D12" i="3"/>
  <c r="D10" i="3"/>
  <c r="D14" i="3"/>
  <c r="I10" i="3"/>
  <c r="I19" i="3" s="1"/>
  <c r="I20" i="3" s="1"/>
  <c r="I19" i="11" l="1"/>
  <c r="N10" i="11"/>
  <c r="N19" i="11" s="1"/>
  <c r="M10" i="11"/>
  <c r="M19" i="11" s="1"/>
  <c r="J19" i="3"/>
  <c r="F19" i="3"/>
  <c r="F20" i="3" s="1"/>
  <c r="H20" i="3" s="1"/>
  <c r="K10" i="3"/>
  <c r="J20" i="3" l="1"/>
  <c r="L10" i="3"/>
  <c r="K19" i="3"/>
  <c r="L19" i="3" l="1"/>
</calcChain>
</file>

<file path=xl/sharedStrings.xml><?xml version="1.0" encoding="utf-8"?>
<sst xmlns="http://schemas.openxmlformats.org/spreadsheetml/2006/main" count="521" uniqueCount="277">
  <si>
    <t>Item</t>
  </si>
  <si>
    <t>Código</t>
  </si>
  <si>
    <t>Quant.</t>
  </si>
  <si>
    <t>SINAPI</t>
  </si>
  <si>
    <t>UND</t>
  </si>
  <si>
    <t>ESTADO DE MATO  GROSSO</t>
  </si>
  <si>
    <t>PREFEITURA  MUNICIPAL  DE DIAMANTINO</t>
  </si>
  <si>
    <t>OBRA:</t>
  </si>
  <si>
    <t>LOCAL:</t>
  </si>
  <si>
    <t>PROPR.:</t>
  </si>
  <si>
    <t>PREFEITURA MUNICIPAL DE DIAMANTINO</t>
  </si>
  <si>
    <t>ÁREA (m²):</t>
  </si>
  <si>
    <t>DATA:</t>
  </si>
  <si>
    <t>ITEM</t>
  </si>
  <si>
    <t>DESCRIÇÃO DO ITEM</t>
  </si>
  <si>
    <t>UNID</t>
  </si>
  <si>
    <t>QUANT</t>
  </si>
  <si>
    <t>ADMINISTRAÇÃO LOCAL</t>
  </si>
  <si>
    <t>1.1</t>
  </si>
  <si>
    <t>TOTAL DO ITEM</t>
  </si>
  <si>
    <t>PREÇO UNIT C/  BDI</t>
  </si>
  <si>
    <t>VALOR TOTAL</t>
  </si>
  <si>
    <t>PLANILHA ORÇAMENTÁRIA</t>
  </si>
  <si>
    <t>CRONOGRAMA FÍSICO-FINANCEIRO</t>
  </si>
  <si>
    <t>DESCRIÇÃO / ETAPA</t>
  </si>
  <si>
    <t>Valor(R$)</t>
  </si>
  <si>
    <t>%</t>
  </si>
  <si>
    <t>À  Executar</t>
  </si>
  <si>
    <t>30 DIAS</t>
  </si>
  <si>
    <t>60 DIAS</t>
  </si>
  <si>
    <t>90 DIAS</t>
  </si>
  <si>
    <t>TOTAL</t>
  </si>
  <si>
    <t>Valor (R$)</t>
  </si>
  <si>
    <t>Valor Do Mês</t>
  </si>
  <si>
    <t>Valor Acumulado</t>
  </si>
  <si>
    <t>ESTADO DE MATO GROSSO</t>
  </si>
  <si>
    <t>PAVIMENTAÇÃO ASFALTICA EM VIAS URBANAS</t>
  </si>
  <si>
    <t>ÁREA (M²):</t>
  </si>
  <si>
    <t>BDI:</t>
  </si>
  <si>
    <t>Rua/Avenida</t>
  </si>
  <si>
    <t>Extensão (m)</t>
  </si>
  <si>
    <t>Largura (m)</t>
  </si>
  <si>
    <t>Área (m²)</t>
  </si>
  <si>
    <t>Limpa-Rodas</t>
  </si>
  <si>
    <t>Área Total (m²)</t>
  </si>
  <si>
    <t>TRECHO 01</t>
  </si>
  <si>
    <t>Totais Parciais - m²</t>
  </si>
  <si>
    <t>Total Geral - m²</t>
  </si>
  <si>
    <r>
      <rPr>
        <b/>
        <sz val="10"/>
        <rFont val="Arial Nova"/>
        <family val="2"/>
      </rPr>
      <t>Área Parcial
(m²)</t>
    </r>
  </si>
  <si>
    <r>
      <rPr>
        <b/>
        <sz val="10"/>
        <rFont val="Arial Nova"/>
        <family val="2"/>
      </rPr>
      <t>Área Total
(m²)</t>
    </r>
  </si>
  <si>
    <t>Brita 2 (kg/m²)</t>
  </si>
  <si>
    <r>
      <rPr>
        <b/>
        <sz val="10"/>
        <rFont val="Arial Nova"/>
        <family val="2"/>
      </rPr>
      <t>Brita 0 ou
Pedrisco (kg/m²)</t>
    </r>
  </si>
  <si>
    <t>Volume de Brita 2 (t)</t>
  </si>
  <si>
    <t>Volume de Brita 0 (t)</t>
  </si>
  <si>
    <t>Volume Total (t)</t>
  </si>
  <si>
    <r>
      <rPr>
        <b/>
        <sz val="10"/>
        <rFont val="Arial Nova"/>
        <family val="2"/>
      </rPr>
      <t>DMT  (Pav.)
(km)</t>
    </r>
  </si>
  <si>
    <t>Momento Transporte (txkm)</t>
  </si>
  <si>
    <t>PREFEITURA DE DIAMANTINO    -    ESTADO DE MATO GROSSO</t>
  </si>
  <si>
    <t>QUADRO DEMONSTRATIVO DE TERRAPLENAGEM</t>
  </si>
  <si>
    <t>QUADRO DEMONSTRATIVO DE MATERIAL PÉTREO ( PAVIMENTADA)</t>
  </si>
  <si>
    <t>obs: Considerado DMT Cidade de Nobres</t>
  </si>
  <si>
    <t>VOLUME PARCIAL</t>
  </si>
  <si>
    <t>VOLUME ACUMULADO</t>
  </si>
  <si>
    <t>RUA / AVENIDA</t>
  </si>
  <si>
    <r>
      <rPr>
        <sz val="10"/>
        <rFont val="Arial Nova"/>
        <family val="2"/>
      </rPr>
      <t>VOLUME DE CORTE
(m³)</t>
    </r>
  </si>
  <si>
    <t>VOLUME DE ATERRO (m³)</t>
  </si>
  <si>
    <t>-</t>
  </si>
  <si>
    <t>LIMPA RODAS</t>
  </si>
  <si>
    <t>AREA</t>
  </si>
  <si>
    <t>ALTURA</t>
  </si>
  <si>
    <t>TOTAL DE VOLUMES</t>
  </si>
  <si>
    <r>
      <rPr>
        <b/>
        <sz val="10"/>
        <color indexed="10"/>
        <rFont val="Arial Nova"/>
        <family val="2"/>
      </rPr>
      <t>-</t>
    </r>
  </si>
  <si>
    <t>COMPENSAÇÃO</t>
  </si>
  <si>
    <t>DMT DE BOTA FORA (Km)</t>
  </si>
  <si>
    <t>CONVERSÃO M³/T</t>
  </si>
  <si>
    <t>MATERIAL DE BOTA FORA (TxKm)</t>
  </si>
  <si>
    <t>CORTE</t>
  </si>
  <si>
    <t>ATERRO</t>
  </si>
  <si>
    <t xml:space="preserve">CUBAÇÃO PAVIMENTAÇÃO </t>
  </si>
  <si>
    <t>Altura de Sub-Base (m)</t>
  </si>
  <si>
    <t>Altura de Base (m)</t>
  </si>
  <si>
    <t>Volume de Sub-Base (m³)</t>
  </si>
  <si>
    <t>Volume de Base (m³)</t>
  </si>
  <si>
    <t>Volume Total (m³)</t>
  </si>
  <si>
    <r>
      <rPr>
        <b/>
        <sz val="10"/>
        <rFont val="Arial Nova"/>
        <family val="2"/>
      </rPr>
      <t>DMT
Pavim. (km)</t>
    </r>
  </si>
  <si>
    <t>DMT Não Pavim. (km)</t>
  </si>
  <si>
    <t>Conversão m³  /  T</t>
  </si>
  <si>
    <r>
      <rPr>
        <b/>
        <sz val="10"/>
        <rFont val="Arial Nova"/>
        <family val="2"/>
      </rPr>
      <t>Momento
Transporte Pavimentado ( txkm )</t>
    </r>
  </si>
  <si>
    <r>
      <rPr>
        <b/>
        <sz val="10"/>
        <rFont val="Arial Nova"/>
        <family val="2"/>
      </rPr>
      <t>Momento
Transporte Não Pavim. ( txkm )</t>
    </r>
  </si>
  <si>
    <t>Totais Parciais</t>
  </si>
  <si>
    <t xml:space="preserve">QUADRO DEMONSTRATIVO MATERIAL DE BASE E SUB-BASE </t>
  </si>
  <si>
    <r>
      <rPr>
        <b/>
        <sz val="9"/>
        <rFont val="Times New Roman"/>
        <family val="1"/>
      </rPr>
      <t>ESTADO DE MATO GROSSO</t>
    </r>
  </si>
  <si>
    <r>
      <rPr>
        <b/>
        <sz val="9"/>
        <rFont val="Times New Roman"/>
        <family val="1"/>
      </rPr>
      <t>PREFEITURA MUNICIPAL DE DIAMANTINO</t>
    </r>
  </si>
  <si>
    <r>
      <rPr>
        <sz val="8.5"/>
        <rFont val="Times New Roman"/>
        <family val="1"/>
      </rPr>
      <t>OBRA:</t>
    </r>
  </si>
  <si>
    <r>
      <rPr>
        <sz val="8.5"/>
        <rFont val="Times New Roman"/>
        <family val="1"/>
      </rPr>
      <t>PAVIMENTAÇÃO ASFALTICA EM VIAS URBANAS</t>
    </r>
  </si>
  <si>
    <r>
      <rPr>
        <sz val="8.5"/>
        <rFont val="Times New Roman"/>
        <family val="1"/>
      </rPr>
      <t>LOCAL:</t>
    </r>
  </si>
  <si>
    <r>
      <rPr>
        <sz val="8.5"/>
        <rFont val="Times New Roman"/>
        <family val="1"/>
      </rPr>
      <t>RUA PADRE JOSÉ MATHIAS ORTH, PADRE ALOYSIO PETRY E PADRE ARLINDO DE OLIVEIRA - PERIMETRO URBANO</t>
    </r>
  </si>
  <si>
    <r>
      <rPr>
        <sz val="8.5"/>
        <rFont val="Times New Roman"/>
        <family val="1"/>
      </rPr>
      <t xml:space="preserve">SINAPI - OUT / 2017 ANP - OUT / 2017
</t>
    </r>
    <r>
      <rPr>
        <sz val="8.5"/>
        <rFont val="Times New Roman"/>
        <family val="1"/>
      </rPr>
      <t>(desonerado)</t>
    </r>
  </si>
  <si>
    <r>
      <rPr>
        <sz val="8.5"/>
        <rFont val="Times New Roman"/>
        <family val="1"/>
      </rPr>
      <t>PROPR.:</t>
    </r>
  </si>
  <si>
    <r>
      <rPr>
        <sz val="8.5"/>
        <rFont val="Times New Roman"/>
        <family val="1"/>
      </rPr>
      <t>PREFEITURA MUNICIPAL DE DIAMANTINO</t>
    </r>
  </si>
  <si>
    <r>
      <rPr>
        <sz val="8.5"/>
        <rFont val="Times New Roman"/>
        <family val="1"/>
      </rPr>
      <t>DATA:</t>
    </r>
  </si>
  <si>
    <r>
      <rPr>
        <sz val="8.5"/>
        <rFont val="Times New Roman"/>
        <family val="1"/>
      </rPr>
      <t>JULHO / 2017</t>
    </r>
  </si>
  <si>
    <r>
      <rPr>
        <sz val="8.5"/>
        <rFont val="Times New Roman"/>
        <family val="1"/>
      </rPr>
      <t>ÁREA (M²):</t>
    </r>
  </si>
  <si>
    <r>
      <rPr>
        <sz val="8.5"/>
        <rFont val="Times New Roman"/>
        <family val="1"/>
      </rPr>
      <t>BDI:</t>
    </r>
  </si>
  <si>
    <r>
      <rPr>
        <sz val="8.5"/>
        <rFont val="Times New Roman"/>
        <family val="1"/>
      </rPr>
      <t>TABELA:</t>
    </r>
  </si>
  <si>
    <r>
      <rPr>
        <b/>
        <sz val="8.5"/>
        <rFont val="Times New Roman"/>
        <family val="1"/>
      </rPr>
      <t>RELAÇÃO DE RUAS BENEFICIADAS - DRENAGEM</t>
    </r>
  </si>
  <si>
    <r>
      <rPr>
        <sz val="7.5"/>
        <rFont val="Times New Roman"/>
        <family val="1"/>
      </rPr>
      <t>ITEM</t>
    </r>
  </si>
  <si>
    <r>
      <rPr>
        <sz val="7.5"/>
        <rFont val="Times New Roman"/>
        <family val="1"/>
      </rPr>
      <t>RUA</t>
    </r>
  </si>
  <si>
    <r>
      <rPr>
        <sz val="7.5"/>
        <rFont val="Times New Roman"/>
        <family val="1"/>
      </rPr>
      <t>TUBULAÇÃO</t>
    </r>
  </si>
  <si>
    <r>
      <rPr>
        <sz val="7.5"/>
        <rFont val="Times New Roman"/>
        <family val="1"/>
      </rPr>
      <t>BOCA DE LOBO</t>
    </r>
  </si>
  <si>
    <r>
      <rPr>
        <sz val="7.5"/>
        <rFont val="Times New Roman"/>
        <family val="1"/>
      </rPr>
      <t>POÇO DE VISITA (Ø60)</t>
    </r>
  </si>
  <si>
    <r>
      <rPr>
        <sz val="7.5"/>
        <rFont val="Times New Roman"/>
        <family val="1"/>
      </rPr>
      <t>POÇO DE VISITA (Ø80)</t>
    </r>
  </si>
  <si>
    <r>
      <rPr>
        <sz val="7.5"/>
        <rFont val="Times New Roman"/>
        <family val="1"/>
      </rPr>
      <t>POÇO DE VISITA (Ø100)</t>
    </r>
  </si>
  <si>
    <r>
      <rPr>
        <sz val="7.5"/>
        <rFont val="Times New Roman"/>
        <family val="1"/>
      </rPr>
      <t>POÇO DE VISITA (Ø120)</t>
    </r>
  </si>
  <si>
    <r>
      <rPr>
        <sz val="7.5"/>
        <rFont val="Times New Roman"/>
        <family val="1"/>
      </rPr>
      <t>POÇO DE VISITA DUPLO</t>
    </r>
  </si>
  <si>
    <r>
      <rPr>
        <sz val="7.5"/>
        <rFont val="Times New Roman"/>
        <family val="1"/>
      </rPr>
      <t>CAIXA DE PASSAGEM</t>
    </r>
  </si>
  <si>
    <r>
      <rPr>
        <sz val="7.5"/>
        <rFont val="Times New Roman"/>
        <family val="1"/>
      </rPr>
      <t>DISSIPADOR</t>
    </r>
  </si>
  <si>
    <r>
      <rPr>
        <sz val="7.5"/>
        <rFont val="Times New Roman"/>
        <family val="1"/>
      </rPr>
      <t>Ø 40cm</t>
    </r>
  </si>
  <si>
    <r>
      <rPr>
        <sz val="7.5"/>
        <rFont val="Times New Roman"/>
        <family val="1"/>
      </rPr>
      <t>Ø 60cm</t>
    </r>
  </si>
  <si>
    <r>
      <rPr>
        <sz val="7.5"/>
        <rFont val="Times New Roman"/>
        <family val="1"/>
      </rPr>
      <t>Ø 80cm</t>
    </r>
  </si>
  <si>
    <r>
      <rPr>
        <sz val="7.5"/>
        <rFont val="Times New Roman"/>
        <family val="1"/>
      </rPr>
      <t>Ø 100cm</t>
    </r>
  </si>
  <si>
    <r>
      <rPr>
        <sz val="7.5"/>
        <rFont val="Times New Roman"/>
        <family val="1"/>
      </rPr>
      <t>Ø 120cm</t>
    </r>
  </si>
  <si>
    <r>
      <rPr>
        <sz val="7.5"/>
        <rFont val="Times New Roman"/>
        <family val="1"/>
      </rPr>
      <t>SIMP</t>
    </r>
  </si>
  <si>
    <r>
      <rPr>
        <sz val="7.5"/>
        <rFont val="Times New Roman"/>
        <family val="1"/>
      </rPr>
      <t>DUPLA</t>
    </r>
  </si>
  <si>
    <r>
      <rPr>
        <sz val="9"/>
        <rFont val="Times New Roman"/>
        <family val="1"/>
      </rPr>
      <t>AV. DOM AUGUSTINHO KERSTI</t>
    </r>
  </si>
  <si>
    <r>
      <rPr>
        <b/>
        <sz val="9"/>
        <rFont val="Times New Roman"/>
        <family val="1"/>
      </rPr>
      <t>TOTAL PARCIAL - M</t>
    </r>
  </si>
  <si>
    <r>
      <rPr>
        <b/>
        <sz val="9"/>
        <rFont val="Times New Roman"/>
        <family val="1"/>
      </rPr>
      <t>TOTAL GERAL - M</t>
    </r>
  </si>
  <si>
    <r>
      <rPr>
        <b/>
        <sz val="7.5"/>
        <rFont val="Times New Roman"/>
        <family val="1"/>
      </rPr>
      <t>ESTADO DE MATO GROSSO</t>
    </r>
  </si>
  <si>
    <r>
      <rPr>
        <b/>
        <sz val="7.5"/>
        <rFont val="Times New Roman"/>
        <family val="1"/>
      </rPr>
      <t>PREFEITURA MUNICIPAL DE DIAMANTINO</t>
    </r>
  </si>
  <si>
    <r>
      <rPr>
        <sz val="7"/>
        <rFont val="Times New Roman"/>
        <family val="1"/>
      </rPr>
      <t>OBRA:</t>
    </r>
  </si>
  <si>
    <r>
      <rPr>
        <sz val="7"/>
        <rFont val="Times New Roman"/>
        <family val="1"/>
      </rPr>
      <t>PAVIMENTAÇÃO ASFALTICA EM VIAS URBANAS</t>
    </r>
  </si>
  <si>
    <r>
      <rPr>
        <sz val="7"/>
        <rFont val="Times New Roman"/>
        <family val="1"/>
      </rPr>
      <t>LOCAL:</t>
    </r>
  </si>
  <si>
    <r>
      <rPr>
        <sz val="7"/>
        <rFont val="Times New Roman"/>
        <family val="1"/>
      </rPr>
      <t>RUA PADRE JOSÉ MATHIAS ORTH, PADRE ALOYSIO PETRY E PADRE ARLINDO DE OLIVEIRA - PERIMETRO</t>
    </r>
  </si>
  <si>
    <r>
      <rPr>
        <sz val="7"/>
        <rFont val="Times New Roman"/>
        <family val="1"/>
      </rPr>
      <t xml:space="preserve">SINAPI - OUT / 2017 ANP - OUT / 2017
</t>
    </r>
    <r>
      <rPr>
        <sz val="7"/>
        <rFont val="Times New Roman"/>
        <family val="1"/>
      </rPr>
      <t>(desonerado)</t>
    </r>
  </si>
  <si>
    <r>
      <rPr>
        <sz val="7"/>
        <rFont val="Times New Roman"/>
        <family val="1"/>
      </rPr>
      <t>PROPR.:</t>
    </r>
  </si>
  <si>
    <r>
      <rPr>
        <sz val="7"/>
        <rFont val="Times New Roman"/>
        <family val="1"/>
      </rPr>
      <t>PREFEITURA MUNICIPAL DE DIAMANTINO</t>
    </r>
  </si>
  <si>
    <r>
      <rPr>
        <sz val="7"/>
        <rFont val="Times New Roman"/>
        <family val="1"/>
      </rPr>
      <t>DATA:</t>
    </r>
  </si>
  <si>
    <r>
      <rPr>
        <sz val="7"/>
        <rFont val="Times New Roman"/>
        <family val="1"/>
      </rPr>
      <t>JULHO / 2017</t>
    </r>
  </si>
  <si>
    <r>
      <rPr>
        <sz val="7"/>
        <rFont val="Times New Roman"/>
        <family val="1"/>
      </rPr>
      <t>ÁREA (M²):</t>
    </r>
  </si>
  <si>
    <r>
      <rPr>
        <sz val="7"/>
        <rFont val="Times New Roman"/>
        <family val="1"/>
      </rPr>
      <t>BDI:</t>
    </r>
  </si>
  <si>
    <r>
      <rPr>
        <sz val="7"/>
        <rFont val="Times New Roman"/>
        <family val="1"/>
      </rPr>
      <t>TABELA:</t>
    </r>
  </si>
  <si>
    <r>
      <rPr>
        <b/>
        <sz val="7"/>
        <rFont val="Times New Roman"/>
        <family val="1"/>
      </rPr>
      <t>PLANILHA CÁLCULO DE DRENAGEM - ESCAVAÇÃO E REATERRO</t>
    </r>
  </si>
  <si>
    <r>
      <rPr>
        <b/>
        <sz val="7"/>
        <rFont val="Times New Roman"/>
        <family val="1"/>
      </rPr>
      <t>ITEM</t>
    </r>
  </si>
  <si>
    <r>
      <rPr>
        <b/>
        <sz val="7"/>
        <rFont val="Times New Roman"/>
        <family val="1"/>
      </rPr>
      <t>DISCRIMINAÇÃO</t>
    </r>
  </si>
  <si>
    <r>
      <rPr>
        <b/>
        <sz val="7"/>
        <rFont val="Times New Roman"/>
        <family val="1"/>
      </rPr>
      <t>UNID</t>
    </r>
  </si>
  <si>
    <r>
      <rPr>
        <b/>
        <sz val="7"/>
        <rFont val="Times New Roman"/>
        <family val="1"/>
      </rPr>
      <t>QUANT</t>
    </r>
  </si>
  <si>
    <r>
      <rPr>
        <b/>
        <sz val="7"/>
        <rFont val="Times New Roman"/>
        <family val="1"/>
      </rPr>
      <t>LARG</t>
    </r>
  </si>
  <si>
    <r>
      <rPr>
        <b/>
        <sz val="7"/>
        <rFont val="Times New Roman"/>
        <family val="1"/>
      </rPr>
      <t>ALT</t>
    </r>
  </si>
  <si>
    <r>
      <rPr>
        <b/>
        <sz val="7"/>
        <rFont val="Times New Roman"/>
        <family val="1"/>
      </rPr>
      <t>COMPR</t>
    </r>
  </si>
  <si>
    <r>
      <rPr>
        <b/>
        <sz val="5.5"/>
        <rFont val="Times New Roman"/>
        <family val="1"/>
      </rPr>
      <t>EXTENSÃO</t>
    </r>
  </si>
  <si>
    <r>
      <rPr>
        <b/>
        <sz val="7"/>
        <rFont val="Times New Roman"/>
        <family val="1"/>
      </rPr>
      <t>TOTAL</t>
    </r>
  </si>
  <si>
    <r>
      <rPr>
        <b/>
        <sz val="7"/>
        <rFont val="Times New Roman"/>
        <family val="1"/>
      </rPr>
      <t>1.0</t>
    </r>
  </si>
  <si>
    <r>
      <rPr>
        <b/>
        <sz val="5.5"/>
        <rFont val="Times New Roman"/>
        <family val="1"/>
      </rPr>
      <t>ESCAVACAO DE VALA NAO ESCORADA EM MATERIAL 1A CATEGORIA, PROFUNDIDADE ATE 1,5 M</t>
    </r>
  </si>
  <si>
    <r>
      <rPr>
        <b/>
        <sz val="7"/>
        <rFont val="Times New Roman"/>
        <family val="1"/>
      </rPr>
      <t>m³</t>
    </r>
  </si>
  <si>
    <r>
      <rPr>
        <sz val="7"/>
        <rFont val="Times New Roman"/>
        <family val="1"/>
      </rPr>
      <t>1.1</t>
    </r>
  </si>
  <si>
    <r>
      <rPr>
        <sz val="7"/>
        <rFont val="Times New Roman"/>
        <family val="1"/>
      </rPr>
      <t>Tubulação D=40cm</t>
    </r>
  </si>
  <si>
    <r>
      <rPr>
        <sz val="7"/>
        <rFont val="Times New Roman"/>
        <family val="1"/>
      </rPr>
      <t>m</t>
    </r>
  </si>
  <si>
    <r>
      <rPr>
        <sz val="7"/>
        <rFont val="Times New Roman"/>
        <family val="1"/>
      </rPr>
      <t>1.2</t>
    </r>
  </si>
  <si>
    <r>
      <rPr>
        <sz val="7"/>
        <rFont val="Times New Roman"/>
        <family val="1"/>
      </rPr>
      <t>Tubulação D=60cm</t>
    </r>
  </si>
  <si>
    <r>
      <rPr>
        <sz val="7"/>
        <rFont val="Times New Roman"/>
        <family val="1"/>
      </rPr>
      <t>1.3</t>
    </r>
  </si>
  <si>
    <r>
      <rPr>
        <sz val="7"/>
        <rFont val="Times New Roman"/>
        <family val="1"/>
      </rPr>
      <t>Tubulação D=80cm</t>
    </r>
  </si>
  <si>
    <r>
      <rPr>
        <sz val="7"/>
        <rFont val="Times New Roman"/>
        <family val="1"/>
      </rPr>
      <t>1.4</t>
    </r>
  </si>
  <si>
    <r>
      <rPr>
        <sz val="7"/>
        <rFont val="Times New Roman"/>
        <family val="1"/>
      </rPr>
      <t>Tubulação D=100cm</t>
    </r>
  </si>
  <si>
    <r>
      <rPr>
        <sz val="7"/>
        <rFont val="Times New Roman"/>
        <family val="1"/>
      </rPr>
      <t>1.5</t>
    </r>
  </si>
  <si>
    <r>
      <rPr>
        <sz val="7"/>
        <rFont val="Times New Roman"/>
        <family val="1"/>
      </rPr>
      <t>Tubulação D=120cm</t>
    </r>
  </si>
  <si>
    <r>
      <rPr>
        <sz val="7"/>
        <rFont val="Times New Roman"/>
        <family val="1"/>
      </rPr>
      <t>1.6</t>
    </r>
  </si>
  <si>
    <r>
      <rPr>
        <sz val="7"/>
        <rFont val="Times New Roman"/>
        <family val="1"/>
      </rPr>
      <t>Tubulação D=150cm</t>
    </r>
  </si>
  <si>
    <r>
      <rPr>
        <sz val="7"/>
        <rFont val="Times New Roman"/>
        <family val="1"/>
      </rPr>
      <t>1.7</t>
    </r>
  </si>
  <si>
    <r>
      <rPr>
        <sz val="7"/>
        <rFont val="Times New Roman"/>
        <family val="1"/>
      </rPr>
      <t>Boca de lobo simples</t>
    </r>
  </si>
  <si>
    <r>
      <rPr>
        <sz val="7"/>
        <rFont val="Times New Roman"/>
        <family val="1"/>
      </rPr>
      <t>und</t>
    </r>
  </si>
  <si>
    <r>
      <rPr>
        <sz val="7"/>
        <rFont val="Times New Roman"/>
        <family val="1"/>
      </rPr>
      <t>1.8</t>
    </r>
  </si>
  <si>
    <r>
      <rPr>
        <sz val="7"/>
        <rFont val="Times New Roman"/>
        <family val="1"/>
      </rPr>
      <t>Poço de Visita - Coletor de Ø120</t>
    </r>
  </si>
  <si>
    <r>
      <rPr>
        <sz val="7"/>
        <rFont val="Times New Roman"/>
        <family val="1"/>
      </rPr>
      <t>1.9</t>
    </r>
  </si>
  <si>
    <r>
      <rPr>
        <sz val="7"/>
        <rFont val="Times New Roman"/>
        <family val="1"/>
      </rPr>
      <t>Poço de Visita - Coletor de Ø100</t>
    </r>
  </si>
  <si>
    <r>
      <rPr>
        <sz val="7"/>
        <rFont val="Times New Roman"/>
        <family val="1"/>
      </rPr>
      <t>1.10</t>
    </r>
  </si>
  <si>
    <r>
      <rPr>
        <sz val="7"/>
        <rFont val="Times New Roman"/>
        <family val="1"/>
      </rPr>
      <t>Poço de Visita - Coletor de Ø80</t>
    </r>
  </si>
  <si>
    <r>
      <rPr>
        <sz val="7"/>
        <rFont val="Times New Roman"/>
        <family val="1"/>
      </rPr>
      <t>1.11</t>
    </r>
  </si>
  <si>
    <r>
      <rPr>
        <sz val="7"/>
        <rFont val="Times New Roman"/>
        <family val="1"/>
      </rPr>
      <t>Poço de Visita - Coletor de Ø60</t>
    </r>
  </si>
  <si>
    <r>
      <rPr>
        <sz val="7"/>
        <rFont val="Times New Roman"/>
        <family val="1"/>
      </rPr>
      <t>1.12</t>
    </r>
  </si>
  <si>
    <r>
      <rPr>
        <sz val="7"/>
        <rFont val="Times New Roman"/>
        <family val="1"/>
      </rPr>
      <t>Caixa Coletora</t>
    </r>
  </si>
  <si>
    <r>
      <rPr>
        <sz val="7"/>
        <rFont val="Times New Roman"/>
        <family val="1"/>
      </rPr>
      <t>1.13</t>
    </r>
  </si>
  <si>
    <r>
      <rPr>
        <sz val="7"/>
        <rFont val="Times New Roman"/>
        <family val="1"/>
      </rPr>
      <t>Dissipador de energia</t>
    </r>
  </si>
  <si>
    <r>
      <rPr>
        <b/>
        <sz val="7"/>
        <rFont val="Times New Roman"/>
        <family val="1"/>
      </rPr>
      <t>2.0</t>
    </r>
  </si>
  <si>
    <r>
      <rPr>
        <b/>
        <sz val="7"/>
        <rFont val="Times New Roman"/>
        <family val="1"/>
      </rPr>
      <t xml:space="preserve">ESCAVACAO DE VALA NAO ESCORADA EM MATERIAL DE 1A CATEGORIA COM PROFUNDIDADE DE
</t>
    </r>
    <r>
      <rPr>
        <b/>
        <sz val="7"/>
        <rFont val="Times New Roman"/>
        <family val="1"/>
      </rPr>
      <t>1,5 ATE 3M</t>
    </r>
  </si>
  <si>
    <r>
      <rPr>
        <sz val="7"/>
        <rFont val="Times New Roman"/>
        <family val="1"/>
      </rPr>
      <t>2.1</t>
    </r>
  </si>
  <si>
    <r>
      <rPr>
        <sz val="7"/>
        <rFont val="Times New Roman"/>
        <family val="1"/>
      </rPr>
      <t>2.2</t>
    </r>
  </si>
  <si>
    <r>
      <rPr>
        <sz val="7"/>
        <rFont val="Times New Roman"/>
        <family val="1"/>
      </rPr>
      <t>2.3</t>
    </r>
  </si>
  <si>
    <r>
      <rPr>
        <sz val="7"/>
        <rFont val="Times New Roman"/>
        <family val="1"/>
      </rPr>
      <t>2.4</t>
    </r>
  </si>
  <si>
    <r>
      <rPr>
        <sz val="7"/>
        <rFont val="Times New Roman"/>
        <family val="1"/>
      </rPr>
      <t>2.5</t>
    </r>
  </si>
  <si>
    <r>
      <rPr>
        <sz val="7"/>
        <rFont val="Times New Roman"/>
        <family val="1"/>
      </rPr>
      <t>2.6</t>
    </r>
  </si>
  <si>
    <r>
      <rPr>
        <sz val="7"/>
        <rFont val="Times New Roman"/>
        <family val="1"/>
      </rPr>
      <t>2.7</t>
    </r>
  </si>
  <si>
    <r>
      <rPr>
        <sz val="7"/>
        <rFont val="Times New Roman"/>
        <family val="1"/>
      </rPr>
      <t>2.8</t>
    </r>
  </si>
  <si>
    <r>
      <rPr>
        <sz val="7"/>
        <rFont val="Times New Roman"/>
        <family val="1"/>
      </rPr>
      <t>2.9</t>
    </r>
  </si>
  <si>
    <r>
      <rPr>
        <sz val="7"/>
        <rFont val="Times New Roman"/>
        <family val="1"/>
      </rPr>
      <t>2.10</t>
    </r>
  </si>
  <si>
    <r>
      <rPr>
        <sz val="7"/>
        <rFont val="Times New Roman"/>
        <family val="1"/>
      </rPr>
      <t>2.11</t>
    </r>
  </si>
  <si>
    <r>
      <rPr>
        <sz val="7"/>
        <rFont val="Times New Roman"/>
        <family val="1"/>
      </rPr>
      <t>2.12</t>
    </r>
  </si>
  <si>
    <r>
      <rPr>
        <sz val="7"/>
        <rFont val="Times New Roman"/>
        <family val="1"/>
      </rPr>
      <t>2.13</t>
    </r>
  </si>
  <si>
    <r>
      <rPr>
        <b/>
        <sz val="7"/>
        <rFont val="Times New Roman"/>
        <family val="1"/>
      </rPr>
      <t>3.0</t>
    </r>
  </si>
  <si>
    <r>
      <rPr>
        <b/>
        <sz val="5.5"/>
        <rFont val="Times New Roman"/>
        <family val="1"/>
      </rPr>
      <t>ESCORAMENTO DE VALAS DESCONTINUO</t>
    </r>
  </si>
  <si>
    <r>
      <rPr>
        <b/>
        <sz val="7"/>
        <rFont val="Times New Roman"/>
        <family val="1"/>
      </rPr>
      <t>Lados</t>
    </r>
  </si>
  <si>
    <r>
      <rPr>
        <b/>
        <sz val="7"/>
        <rFont val="Times New Roman"/>
        <family val="1"/>
      </rPr>
      <t xml:space="preserve">Reaproveita
</t>
    </r>
    <r>
      <rPr>
        <b/>
        <sz val="7"/>
        <rFont val="Times New Roman"/>
        <family val="1"/>
      </rPr>
      <t>mento</t>
    </r>
  </si>
  <si>
    <r>
      <rPr>
        <b/>
        <sz val="7"/>
        <rFont val="Times New Roman"/>
        <family val="1"/>
      </rPr>
      <t>m²</t>
    </r>
  </si>
  <si>
    <r>
      <rPr>
        <sz val="7"/>
        <rFont val="Times New Roman"/>
        <family val="1"/>
      </rPr>
      <t>3.1</t>
    </r>
  </si>
  <si>
    <r>
      <rPr>
        <sz val="7"/>
        <rFont val="Times New Roman"/>
        <family val="1"/>
      </rPr>
      <t>3.2</t>
    </r>
  </si>
  <si>
    <r>
      <rPr>
        <sz val="7"/>
        <rFont val="Times New Roman"/>
        <family val="1"/>
      </rPr>
      <t>3.3</t>
    </r>
  </si>
  <si>
    <r>
      <rPr>
        <sz val="7"/>
        <rFont val="Times New Roman"/>
        <family val="1"/>
      </rPr>
      <t>3.4</t>
    </r>
  </si>
  <si>
    <r>
      <rPr>
        <sz val="7"/>
        <rFont val="Times New Roman"/>
        <family val="1"/>
      </rPr>
      <t>3.5</t>
    </r>
  </si>
  <si>
    <r>
      <rPr>
        <sz val="7"/>
        <rFont val="Times New Roman"/>
        <family val="1"/>
      </rPr>
      <t>3.6</t>
    </r>
  </si>
  <si>
    <r>
      <rPr>
        <b/>
        <sz val="7"/>
        <rFont val="Times New Roman"/>
        <family val="1"/>
      </rPr>
      <t>4.0</t>
    </r>
  </si>
  <si>
    <r>
      <rPr>
        <b/>
        <sz val="5.5"/>
        <rFont val="Times New Roman"/>
        <family val="1"/>
      </rPr>
      <t>LASTRO DE AREIA MEDIA</t>
    </r>
  </si>
  <si>
    <r>
      <rPr>
        <sz val="7"/>
        <rFont val="Times New Roman"/>
        <family val="1"/>
      </rPr>
      <t>4.1</t>
    </r>
  </si>
  <si>
    <r>
      <rPr>
        <sz val="7"/>
        <rFont val="Times New Roman"/>
        <family val="1"/>
      </rPr>
      <t>4.2</t>
    </r>
  </si>
  <si>
    <r>
      <rPr>
        <sz val="7"/>
        <rFont val="Times New Roman"/>
        <family val="1"/>
      </rPr>
      <t>4.3</t>
    </r>
  </si>
  <si>
    <r>
      <rPr>
        <sz val="7"/>
        <rFont val="Times New Roman"/>
        <family val="1"/>
      </rPr>
      <t>4.4</t>
    </r>
  </si>
  <si>
    <r>
      <rPr>
        <sz val="7"/>
        <rFont val="Times New Roman"/>
        <family val="1"/>
      </rPr>
      <t>4.5</t>
    </r>
  </si>
  <si>
    <r>
      <rPr>
        <sz val="7"/>
        <rFont val="Times New Roman"/>
        <family val="1"/>
      </rPr>
      <t>4.6</t>
    </r>
  </si>
  <si>
    <r>
      <rPr>
        <sz val="7"/>
        <rFont val="Times New Roman"/>
        <family val="1"/>
      </rPr>
      <t>4.7</t>
    </r>
  </si>
  <si>
    <r>
      <rPr>
        <sz val="7"/>
        <rFont val="Times New Roman"/>
        <family val="1"/>
      </rPr>
      <t>4.8</t>
    </r>
  </si>
  <si>
    <r>
      <rPr>
        <sz val="7"/>
        <rFont val="Times New Roman"/>
        <family val="1"/>
      </rPr>
      <t>4.9</t>
    </r>
  </si>
  <si>
    <r>
      <rPr>
        <sz val="7"/>
        <rFont val="Times New Roman"/>
        <family val="1"/>
      </rPr>
      <t>4.10</t>
    </r>
  </si>
  <si>
    <r>
      <rPr>
        <sz val="7"/>
        <rFont val="Times New Roman"/>
        <family val="1"/>
      </rPr>
      <t>4.11</t>
    </r>
  </si>
  <si>
    <r>
      <rPr>
        <sz val="7"/>
        <rFont val="Times New Roman"/>
        <family val="1"/>
      </rPr>
      <t>4.12</t>
    </r>
  </si>
  <si>
    <r>
      <rPr>
        <sz val="7"/>
        <rFont val="Times New Roman"/>
        <family val="1"/>
      </rPr>
      <t>4.13</t>
    </r>
  </si>
  <si>
    <r>
      <rPr>
        <b/>
        <sz val="7"/>
        <rFont val="Times New Roman"/>
        <family val="1"/>
      </rPr>
      <t>5.0</t>
    </r>
  </si>
  <si>
    <r>
      <rPr>
        <b/>
        <sz val="7"/>
        <rFont val="Times New Roman"/>
        <family val="1"/>
      </rPr>
      <t>REATERRO MECANIZADO DE VALA  PROFUNDIDADE ATÉ 1,5 M</t>
    </r>
  </si>
  <si>
    <r>
      <rPr>
        <b/>
        <sz val="7"/>
        <rFont val="Times New Roman"/>
        <family val="1"/>
      </rPr>
      <t>DISPOSITIVO</t>
    </r>
  </si>
  <si>
    <r>
      <rPr>
        <b/>
        <sz val="7"/>
        <rFont val="Times New Roman"/>
        <family val="1"/>
      </rPr>
      <t>(A) Área da Seção</t>
    </r>
  </si>
  <si>
    <r>
      <rPr>
        <b/>
        <sz val="7"/>
        <rFont val="Times New Roman"/>
        <family val="1"/>
      </rPr>
      <t xml:space="preserve">(V1)
</t>
    </r>
    <r>
      <rPr>
        <b/>
        <sz val="7"/>
        <rFont val="Times New Roman"/>
        <family val="1"/>
      </rPr>
      <t>Volume do Dispositivo</t>
    </r>
  </si>
  <si>
    <r>
      <rPr>
        <b/>
        <sz val="7"/>
        <rFont val="Times New Roman"/>
        <family val="1"/>
      </rPr>
      <t xml:space="preserve">(V2)
</t>
    </r>
    <r>
      <rPr>
        <b/>
        <sz val="7"/>
        <rFont val="Times New Roman"/>
        <family val="1"/>
      </rPr>
      <t>Volume de Escavação</t>
    </r>
  </si>
  <si>
    <r>
      <rPr>
        <b/>
        <sz val="7"/>
        <rFont val="Times New Roman"/>
        <family val="1"/>
      </rPr>
      <t xml:space="preserve">Reaterro=
</t>
    </r>
    <r>
      <rPr>
        <b/>
        <sz val="7"/>
        <rFont val="Times New Roman"/>
        <family val="1"/>
      </rPr>
      <t>V2-V1 ( m³ )</t>
    </r>
  </si>
  <si>
    <r>
      <rPr>
        <sz val="7"/>
        <rFont val="Times New Roman"/>
        <family val="1"/>
      </rPr>
      <t xml:space="preserve">B
</t>
    </r>
    <r>
      <rPr>
        <sz val="7"/>
        <rFont val="Times New Roman"/>
        <family val="1"/>
      </rPr>
      <t>largura</t>
    </r>
  </si>
  <si>
    <r>
      <rPr>
        <sz val="7"/>
        <rFont val="Times New Roman"/>
        <family val="1"/>
      </rPr>
      <t xml:space="preserve">H
</t>
    </r>
    <r>
      <rPr>
        <sz val="7"/>
        <rFont val="Times New Roman"/>
        <family val="1"/>
      </rPr>
      <t>altura</t>
    </r>
  </si>
  <si>
    <r>
      <rPr>
        <sz val="7"/>
        <rFont val="Times New Roman"/>
        <family val="1"/>
      </rPr>
      <t xml:space="preserve">L
</t>
    </r>
    <r>
      <rPr>
        <sz val="7"/>
        <rFont val="Times New Roman"/>
        <family val="1"/>
      </rPr>
      <t>comprim.</t>
    </r>
  </si>
  <si>
    <r>
      <rPr>
        <sz val="7"/>
        <rFont val="Times New Roman"/>
        <family val="1"/>
      </rPr>
      <t>5.1</t>
    </r>
  </si>
  <si>
    <r>
      <rPr>
        <sz val="7"/>
        <rFont val="Times New Roman"/>
        <family val="1"/>
      </rPr>
      <t>π x r²</t>
    </r>
  </si>
  <si>
    <r>
      <rPr>
        <sz val="7"/>
        <rFont val="Times New Roman"/>
        <family val="1"/>
      </rPr>
      <t>5.2</t>
    </r>
  </si>
  <si>
    <r>
      <rPr>
        <sz val="7"/>
        <rFont val="Times New Roman"/>
        <family val="1"/>
      </rPr>
      <t>5.3</t>
    </r>
  </si>
  <si>
    <r>
      <rPr>
        <sz val="7"/>
        <rFont val="Times New Roman"/>
        <family val="1"/>
      </rPr>
      <t>5.4</t>
    </r>
  </si>
  <si>
    <r>
      <rPr>
        <sz val="7"/>
        <rFont val="Times New Roman"/>
        <family val="1"/>
      </rPr>
      <t>5.5</t>
    </r>
  </si>
  <si>
    <r>
      <rPr>
        <sz val="7"/>
        <rFont val="Times New Roman"/>
        <family val="1"/>
      </rPr>
      <t>5.6</t>
    </r>
  </si>
  <si>
    <r>
      <rPr>
        <sz val="7"/>
        <rFont val="Times New Roman"/>
        <family val="1"/>
      </rPr>
      <t>5.7</t>
    </r>
  </si>
  <si>
    <r>
      <rPr>
        <sz val="7"/>
        <rFont val="Times New Roman"/>
        <family val="1"/>
      </rPr>
      <t>5.8</t>
    </r>
  </si>
  <si>
    <r>
      <rPr>
        <sz val="7"/>
        <rFont val="Times New Roman"/>
        <family val="1"/>
      </rPr>
      <t>5.9</t>
    </r>
  </si>
  <si>
    <r>
      <rPr>
        <sz val="7"/>
        <rFont val="Times New Roman"/>
        <family val="1"/>
      </rPr>
      <t>5.10</t>
    </r>
  </si>
  <si>
    <r>
      <rPr>
        <sz val="7"/>
        <rFont val="Times New Roman"/>
        <family val="1"/>
      </rPr>
      <t>5.11</t>
    </r>
  </si>
  <si>
    <r>
      <rPr>
        <sz val="7"/>
        <rFont val="Times New Roman"/>
        <family val="1"/>
      </rPr>
      <t>5.12</t>
    </r>
  </si>
  <si>
    <r>
      <rPr>
        <sz val="7"/>
        <rFont val="Times New Roman"/>
        <family val="1"/>
      </rPr>
      <t>5.13</t>
    </r>
  </si>
  <si>
    <r>
      <rPr>
        <b/>
        <sz val="7"/>
        <rFont val="Times New Roman"/>
        <family val="1"/>
      </rPr>
      <t>6.0</t>
    </r>
  </si>
  <si>
    <r>
      <rPr>
        <b/>
        <sz val="7"/>
        <rFont val="Times New Roman"/>
        <family val="1"/>
      </rPr>
      <t>REATERRO MECANIZADO DE VALA PROFUNDIDADE DE 1,5 A 3,0 M</t>
    </r>
  </si>
  <si>
    <r>
      <rPr>
        <sz val="7"/>
        <rFont val="Times New Roman"/>
        <family val="1"/>
      </rPr>
      <t>6.1</t>
    </r>
  </si>
  <si>
    <r>
      <rPr>
        <sz val="7"/>
        <rFont val="Times New Roman"/>
        <family val="1"/>
      </rPr>
      <t>6.2</t>
    </r>
  </si>
  <si>
    <r>
      <rPr>
        <sz val="7"/>
        <rFont val="Times New Roman"/>
        <family val="1"/>
      </rPr>
      <t>6.3</t>
    </r>
  </si>
  <si>
    <r>
      <rPr>
        <sz val="7"/>
        <rFont val="Times New Roman"/>
        <family val="1"/>
      </rPr>
      <t>6.4</t>
    </r>
  </si>
  <si>
    <r>
      <rPr>
        <sz val="7"/>
        <rFont val="Times New Roman"/>
        <family val="1"/>
      </rPr>
      <t>6.5</t>
    </r>
  </si>
  <si>
    <r>
      <rPr>
        <sz val="7"/>
        <rFont val="Times New Roman"/>
        <family val="1"/>
      </rPr>
      <t>6.6</t>
    </r>
  </si>
  <si>
    <r>
      <rPr>
        <sz val="7"/>
        <rFont val="Times New Roman"/>
        <family val="1"/>
      </rPr>
      <t>6.7</t>
    </r>
  </si>
  <si>
    <r>
      <rPr>
        <sz val="7"/>
        <rFont val="Times New Roman"/>
        <family val="1"/>
      </rPr>
      <t>6.8</t>
    </r>
  </si>
  <si>
    <r>
      <rPr>
        <sz val="7"/>
        <rFont val="Times New Roman"/>
        <family val="1"/>
      </rPr>
      <t>6.9</t>
    </r>
  </si>
  <si>
    <r>
      <rPr>
        <sz val="7"/>
        <rFont val="Times New Roman"/>
        <family val="1"/>
      </rPr>
      <t>6.10</t>
    </r>
  </si>
  <si>
    <r>
      <rPr>
        <sz val="7"/>
        <rFont val="Times New Roman"/>
        <family val="1"/>
      </rPr>
      <t>6.11</t>
    </r>
  </si>
  <si>
    <r>
      <rPr>
        <sz val="7"/>
        <rFont val="Times New Roman"/>
        <family val="1"/>
      </rPr>
      <t>6.12</t>
    </r>
  </si>
  <si>
    <r>
      <rPr>
        <sz val="7"/>
        <rFont val="Times New Roman"/>
        <family val="1"/>
      </rPr>
      <t>6.13</t>
    </r>
  </si>
  <si>
    <r>
      <rPr>
        <b/>
        <sz val="7"/>
        <rFont val="Times New Roman"/>
        <family val="1"/>
      </rPr>
      <t>7.0</t>
    </r>
  </si>
  <si>
    <r>
      <rPr>
        <b/>
        <sz val="7"/>
        <rFont val="Times New Roman"/>
        <family val="1"/>
      </rPr>
      <t>SINALIZACAO DE TRANSITO - NOTURNA</t>
    </r>
  </si>
  <si>
    <r>
      <rPr>
        <b/>
        <sz val="7"/>
        <rFont val="Times New Roman"/>
        <family val="1"/>
      </rPr>
      <t>m</t>
    </r>
  </si>
  <si>
    <r>
      <rPr>
        <b/>
        <sz val="7"/>
        <rFont val="Times New Roman"/>
        <family val="1"/>
      </rPr>
      <t>REAPROVEITAMENTO</t>
    </r>
  </si>
  <si>
    <t>1.2</t>
  </si>
  <si>
    <t>1.3</t>
  </si>
  <si>
    <t>1.4</t>
  </si>
  <si>
    <t>RODOVIA SENADOR ROBERTO CAMPOS (TRECHO IFMT A ENTRONCAMENTO COM br 364)</t>
  </si>
  <si>
    <t>ELABORAÇÃO DE PROJETO DE ADEQUAÇÃO DE INFRAESTRUTURA</t>
  </si>
  <si>
    <t xml:space="preserve">PREÇO UNIT </t>
  </si>
  <si>
    <t>Projeto Geométrico, Terraplanagem e Pavimentação com Drenagem com Memorial Descritivo</t>
  </si>
  <si>
    <t>Projeto de Sinalização Viária e Acessibilidade com Memorial Descritivo</t>
  </si>
  <si>
    <t>Planilha de Orçamento Sintético e Analítico, Cronograma,Memoria de Cálculo</t>
  </si>
  <si>
    <t>Obs: Todos o serviços deverão ser acompanhados do registro técnico do profissional responsável</t>
  </si>
  <si>
    <t>Elaboração de Estudo Hidrológico e de Traçado com Memorial Descritivo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</si>
</sst>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&quot;R$&quot;* #,##0.00_-;\-&quot;R$&quot;* #,##0.00_-;_-&quot;R$&quot;* &quot;-&quot;??_-;_-@_-"/>
    <numFmt numFmtId="43" formatCode="_-* #,##0.00_-;\-* #,##0.00_-;_-* &quot;-&quot;??_-;_-@_-"/>
    <numFmt numFmtId="165" formatCode="_-&quot;R$&quot;\ * #,##0.00_-;\-&quot;R$&quot;\ * #,##0.00_-;_-&quot;R$&quot;\ * &quot;-&quot;??_-;_-@_-"/>
    <numFmt numFmtId="166" formatCode="&quot;R$&quot;\ #,##0.00"/>
    <numFmt numFmtId="167" formatCode="0.0"/>
    <numFmt numFmtId="168" formatCode="#,##0.000"/>
    <numFmt numFmtId="169" formatCode="0.000"/>
    <numFmt numFmtId="170" formatCode="#,##0.000;[Red]#,##0.000"/>
    <numFmt numFmtId="171" formatCode="0.00000"/>
    <numFmt numFmtId="172" formatCode="_(&quot;$&quot;* #,##0.00_);_(&quot;$&quot;* \(#,##0.00\);_(&quot;$&quot;* &quot;-&quot;??_);_(@_)"/>
    <numFmt numFmtId="173" formatCode="_-&quot;R$ &quot;* #,##0.00_-;&quot;-R$ &quot;* #,##0.00_-;_-&quot;R$ &quot;* \-??_-;_-@_-"/>
    <numFmt numFmtId="174" formatCode="_(* #,##0.00_);_(* \(#,##0.00\);_(* \-??_);_(@_)"/>
    <numFmt numFmtId="175" formatCode="_(\$* #,##0.00_);_(\$* \(#,##0.00\);_(\$* \-??_);_(@_)"/>
    <numFmt numFmtId="176" formatCode="[$-416]#,##0.00_);[Red]\(#,##0.00\)"/>
    <numFmt numFmtId="177" formatCode="_-* #,##0.00_-;\-* #,##0.00_-;_-* \-??_-;_-@_-"/>
    <numFmt numFmtId="178" formatCode="_(&quot;R$ &quot;* #,##0.00_);_(&quot;R$ &quot;* \(#,##0.00\);_(&quot;R$ &quot;* &quot;-&quot;??_);_(@_)"/>
    <numFmt numFmtId="181" formatCode="_(* #,##0.00_);_(* \(#,##0.00\);_(* &quot;-&quot;??_);_(@_)"/>
  </numFmts>
  <fonts count="49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sz val="11"/>
      <name val="Arial"/>
      <family val="1"/>
    </font>
    <font>
      <sz val="11"/>
      <color theme="1"/>
      <name val="Arial"/>
      <family val="2"/>
    </font>
    <font>
      <sz val="10"/>
      <name val="Arial Nova"/>
      <family val="2"/>
    </font>
    <font>
      <sz val="10"/>
      <color rgb="FF000000"/>
      <name val="Arial Nova"/>
      <family val="2"/>
    </font>
    <font>
      <sz val="8.5"/>
      <name val="Arial Nova"/>
      <family val="2"/>
    </font>
    <font>
      <b/>
      <sz val="16"/>
      <name val="Arial Nova"/>
      <family val="2"/>
    </font>
    <font>
      <sz val="8"/>
      <name val="Arial Nova"/>
      <family val="2"/>
    </font>
    <font>
      <b/>
      <sz val="10"/>
      <name val="Arial Nova"/>
      <family val="2"/>
    </font>
    <font>
      <b/>
      <sz val="10"/>
      <color rgb="FF000000"/>
      <name val="Arial Nova"/>
      <family val="2"/>
    </font>
    <font>
      <sz val="10"/>
      <color rgb="FF00B050"/>
      <name val="Arial Nova"/>
      <family val="2"/>
    </font>
    <font>
      <b/>
      <sz val="14"/>
      <name val="Arial Nova"/>
      <family val="2"/>
    </font>
    <font>
      <sz val="14"/>
      <name val="Arial Nova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sz val="9"/>
      <name val="Arial Nova"/>
      <family val="2"/>
    </font>
    <font>
      <sz val="9"/>
      <color rgb="FF000000"/>
      <name val="Arial Nova"/>
      <family val="2"/>
    </font>
    <font>
      <b/>
      <sz val="18"/>
      <name val="Arial Nova"/>
      <family val="2"/>
    </font>
    <font>
      <b/>
      <sz val="10"/>
      <color rgb="FFFF0000"/>
      <name val="Arial Nova"/>
      <family val="2"/>
    </font>
    <font>
      <b/>
      <sz val="10"/>
      <color indexed="10"/>
      <name val="Arial Nova"/>
      <family val="2"/>
    </font>
    <font>
      <b/>
      <i/>
      <sz val="10"/>
      <name val="Arial Nova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9"/>
      <name val="Times New Roman"/>
      <family val="1"/>
    </font>
    <font>
      <sz val="8.5"/>
      <name val="Times New Roman"/>
      <family val="1"/>
    </font>
    <font>
      <sz val="8.5"/>
      <color rgb="FF000000"/>
      <name val="Times New Roman"/>
      <family val="2"/>
    </font>
    <font>
      <b/>
      <sz val="8.5"/>
      <name val="Times New Roman"/>
      <family val="1"/>
    </font>
    <font>
      <sz val="7.5"/>
      <name val="Times New Roman"/>
      <family val="1"/>
    </font>
    <font>
      <sz val="9"/>
      <color rgb="FF000000"/>
      <name val="Times New Roman"/>
      <family val="2"/>
    </font>
    <font>
      <sz val="9"/>
      <name val="Times New Roman"/>
      <family val="1"/>
    </font>
    <font>
      <b/>
      <sz val="9"/>
      <color rgb="FF000000"/>
      <name val="Times New Roman"/>
      <family val="2"/>
    </font>
    <font>
      <b/>
      <sz val="7.5"/>
      <name val="Times New Roman"/>
      <family val="1"/>
    </font>
    <font>
      <sz val="7"/>
      <name val="Times New Roman"/>
      <family val="1"/>
    </font>
    <font>
      <sz val="7"/>
      <color rgb="FF000000"/>
      <name val="Times New Roman"/>
      <family val="2"/>
    </font>
    <font>
      <b/>
      <sz val="7"/>
      <name val="Times New Roman"/>
      <family val="1"/>
    </font>
    <font>
      <b/>
      <sz val="5.5"/>
      <name val="Times New Roman"/>
      <family val="1"/>
    </font>
    <font>
      <b/>
      <sz val="7"/>
      <color rgb="FF000000"/>
      <name val="Times New Roman"/>
      <family val="2"/>
    </font>
    <font>
      <sz val="8"/>
      <name val="Arial"/>
      <family val="1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1"/>
      <name val="Arial Nova"/>
      <family val="2"/>
    </font>
    <font>
      <sz val="10"/>
      <name val="Arial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53">
    <xf numFmtId="0" fontId="0" fillId="0" borderId="0"/>
    <xf numFmtId="4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0" borderId="0"/>
    <xf numFmtId="165" fontId="42" fillId="0" borderId="0" applyFont="0" applyFill="0" applyBorder="0" applyAlignment="0" applyProtection="0"/>
    <xf numFmtId="0" fontId="44" fillId="0" borderId="0"/>
    <xf numFmtId="172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4" fillId="0" borderId="0"/>
    <xf numFmtId="174" fontId="45" fillId="0" borderId="0" applyBorder="0" applyProtection="0"/>
    <xf numFmtId="174" fontId="45" fillId="0" borderId="0" applyBorder="0" applyProtection="0"/>
    <xf numFmtId="177" fontId="45" fillId="0" borderId="0" applyBorder="0" applyProtection="0"/>
    <xf numFmtId="176" fontId="45" fillId="0" borderId="0" applyBorder="0" applyProtection="0"/>
    <xf numFmtId="175" fontId="45" fillId="0" borderId="0" applyBorder="0" applyProtection="0"/>
    <xf numFmtId="174" fontId="45" fillId="0" borderId="0" applyBorder="0" applyProtection="0"/>
    <xf numFmtId="174" fontId="45" fillId="0" borderId="0" applyBorder="0" applyProtection="0"/>
    <xf numFmtId="9" fontId="45" fillId="0" borderId="0" applyBorder="0" applyProtection="0"/>
    <xf numFmtId="0" fontId="46" fillId="0" borderId="0"/>
    <xf numFmtId="0" fontId="4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173" fontId="45" fillId="0" borderId="0" applyBorder="0" applyProtection="0"/>
    <xf numFmtId="0" fontId="24" fillId="0" borderId="0"/>
    <xf numFmtId="0" fontId="24" fillId="0" borderId="0"/>
    <xf numFmtId="0" fontId="24" fillId="0" borderId="0"/>
    <xf numFmtId="9" fontId="45" fillId="0" borderId="0" applyBorder="0" applyProtection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178" fontId="24" fillId="0" borderId="0" applyFont="0" applyFill="0" applyBorder="0" applyAlignment="0" applyProtection="0"/>
  </cellStyleXfs>
  <cellXfs count="430">
    <xf numFmtId="0" fontId="0" fillId="0" borderId="0" xfId="0"/>
    <xf numFmtId="1" fontId="10" fillId="2" borderId="7" xfId="0" applyNumberFormat="1" applyFont="1" applyFill="1" applyBorder="1" applyAlignment="1">
      <alignment horizontal="center" vertical="top" shrinkToFit="1"/>
    </xf>
    <xf numFmtId="0" fontId="5" fillId="2" borderId="8" xfId="0" applyFont="1" applyFill="1" applyBorder="1" applyAlignment="1">
      <alignment horizontal="left" wrapText="1"/>
    </xf>
    <xf numFmtId="0" fontId="9" fillId="2" borderId="8" xfId="0" applyFont="1" applyFill="1" applyBorder="1" applyAlignment="1">
      <alignment horizontal="left" vertical="top" wrapText="1"/>
    </xf>
    <xf numFmtId="0" fontId="11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left" vertical="center" wrapText="1" indent="1"/>
    </xf>
    <xf numFmtId="0" fontId="9" fillId="3" borderId="19" xfId="0" applyFont="1" applyFill="1" applyBorder="1" applyAlignment="1">
      <alignment horizontal="left" vertical="center" wrapText="1" indent="1"/>
    </xf>
    <xf numFmtId="0" fontId="9" fillId="3" borderId="19" xfId="0" applyFont="1" applyFill="1" applyBorder="1" applyAlignment="1">
      <alignment horizontal="center" vertical="top" wrapText="1"/>
    </xf>
    <xf numFmtId="0" fontId="4" fillId="0" borderId="0" xfId="0" applyFont="1"/>
    <xf numFmtId="0" fontId="4" fillId="0" borderId="10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left" vertical="top" wrapText="1" indent="3"/>
    </xf>
    <xf numFmtId="0" fontId="4" fillId="0" borderId="17" xfId="0" applyFont="1" applyBorder="1" applyAlignment="1">
      <alignment horizontal="center" vertical="top" wrapText="1"/>
    </xf>
    <xf numFmtId="4" fontId="4" fillId="0" borderId="12" xfId="0" applyNumberFormat="1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right" vertical="top" wrapText="1"/>
    </xf>
    <xf numFmtId="17" fontId="4" fillId="0" borderId="6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15" fillId="0" borderId="39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left" vertical="center" wrapText="1"/>
    </xf>
    <xf numFmtId="0" fontId="16" fillId="0" borderId="39" xfId="0" applyFont="1" applyBorder="1" applyAlignment="1">
      <alignment horizontal="left" vertical="center" wrapText="1"/>
    </xf>
    <xf numFmtId="10" fontId="15" fillId="0" borderId="39" xfId="0" applyNumberFormat="1" applyFont="1" applyBorder="1" applyAlignment="1">
      <alignment horizontal="center" vertical="center" wrapText="1"/>
    </xf>
    <xf numFmtId="166" fontId="15" fillId="0" borderId="39" xfId="0" applyNumberFormat="1" applyFont="1" applyBorder="1" applyAlignment="1">
      <alignment horizontal="right" vertical="center" wrapText="1"/>
    </xf>
    <xf numFmtId="10" fontId="16" fillId="0" borderId="39" xfId="0" applyNumberFormat="1" applyFont="1" applyBorder="1" applyAlignment="1">
      <alignment horizontal="left" vertical="center" wrapText="1"/>
    </xf>
    <xf numFmtId="4" fontId="15" fillId="0" borderId="39" xfId="0" applyNumberFormat="1" applyFont="1" applyBorder="1" applyAlignment="1">
      <alignment horizontal="right" vertical="center" wrapText="1"/>
    </xf>
    <xf numFmtId="0" fontId="16" fillId="0" borderId="4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2" fontId="18" fillId="0" borderId="1" xfId="0" applyNumberFormat="1" applyFont="1" applyBorder="1" applyAlignment="1">
      <alignment horizontal="right" vertical="top" shrinkToFit="1"/>
    </xf>
    <xf numFmtId="2" fontId="18" fillId="0" borderId="1" xfId="0" applyNumberFormat="1" applyFont="1" applyBorder="1" applyAlignment="1">
      <alignment horizontal="left" vertical="top" indent="2" shrinkToFi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 indent="3"/>
    </xf>
    <xf numFmtId="0" fontId="9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shrinkToFit="1"/>
    </xf>
    <xf numFmtId="2" fontId="5" fillId="0" borderId="1" xfId="0" applyNumberFormat="1" applyFont="1" applyBorder="1" applyAlignment="1">
      <alignment horizontal="center" vertical="top" shrinkToFit="1"/>
    </xf>
    <xf numFmtId="4" fontId="5" fillId="0" borderId="1" xfId="0" applyNumberFormat="1" applyFont="1" applyBorder="1" applyAlignment="1">
      <alignment horizontal="right" vertical="top" shrinkToFit="1"/>
    </xf>
    <xf numFmtId="0" fontId="4" fillId="0" borderId="1" xfId="0" applyFont="1" applyBorder="1" applyAlignment="1">
      <alignment horizontal="center" vertical="top" wrapText="1"/>
    </xf>
    <xf numFmtId="167" fontId="5" fillId="0" borderId="1" xfId="0" applyNumberFormat="1" applyFont="1" applyBorder="1" applyAlignment="1">
      <alignment horizontal="center" vertical="top" shrinkToFit="1"/>
    </xf>
    <xf numFmtId="4" fontId="5" fillId="0" borderId="1" xfId="0" applyNumberFormat="1" applyFont="1" applyBorder="1" applyAlignment="1">
      <alignment horizontal="center" vertical="top" shrinkToFit="1"/>
    </xf>
    <xf numFmtId="4" fontId="10" fillId="0" borderId="1" xfId="0" applyNumberFormat="1" applyFont="1" applyBorder="1" applyAlignment="1">
      <alignment horizontal="right" vertical="top" indent="1" shrinkToFit="1"/>
    </xf>
    <xf numFmtId="4" fontId="10" fillId="0" borderId="1" xfId="0" applyNumberFormat="1" applyFont="1" applyBorder="1" applyAlignment="1">
      <alignment horizontal="left" vertical="top" indent="1" shrinkToFit="1"/>
    </xf>
    <xf numFmtId="4" fontId="10" fillId="0" borderId="1" xfId="0" applyNumberFormat="1" applyFont="1" applyBorder="1" applyAlignment="1">
      <alignment horizontal="center" vertical="top" shrinkToFi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 indent="1"/>
    </xf>
    <xf numFmtId="2" fontId="5" fillId="0" borderId="1" xfId="0" applyNumberFormat="1" applyFont="1" applyBorder="1" applyAlignment="1">
      <alignment horizontal="right" vertical="top" shrinkToFit="1"/>
    </xf>
    <xf numFmtId="2" fontId="5" fillId="0" borderId="1" xfId="0" applyNumberFormat="1" applyFont="1" applyBorder="1" applyAlignment="1">
      <alignment horizontal="left" vertical="top" indent="2" shrinkToFit="1"/>
    </xf>
    <xf numFmtId="10" fontId="5" fillId="0" borderId="1" xfId="0" applyNumberFormat="1" applyFont="1" applyBorder="1" applyAlignment="1">
      <alignment horizontal="right" vertical="top" shrinkToFit="1"/>
    </xf>
    <xf numFmtId="17" fontId="4" fillId="0" borderId="1" xfId="0" applyNumberFormat="1" applyFont="1" applyBorder="1" applyAlignment="1">
      <alignment horizontal="right" vertical="top" wrapText="1"/>
    </xf>
    <xf numFmtId="168" fontId="5" fillId="0" borderId="1" xfId="0" applyNumberFormat="1" applyFont="1" applyBorder="1" applyAlignment="1">
      <alignment horizontal="right" vertical="top" shrinkToFit="1"/>
    </xf>
    <xf numFmtId="0" fontId="4" fillId="0" borderId="1" xfId="0" applyFont="1" applyBorder="1" applyAlignment="1">
      <alignment horizontal="right" vertical="top" wrapText="1" indent="2"/>
    </xf>
    <xf numFmtId="170" fontId="20" fillId="0" borderId="1" xfId="0" applyNumberFormat="1" applyFont="1" applyBorder="1" applyAlignment="1">
      <alignment horizontal="right" vertical="top" shrinkToFit="1"/>
    </xf>
    <xf numFmtId="0" fontId="9" fillId="0" borderId="1" xfId="0" applyFont="1" applyBorder="1" applyAlignment="1">
      <alignment horizontal="right" vertical="top" wrapText="1" indent="2"/>
    </xf>
    <xf numFmtId="169" fontId="10" fillId="0" borderId="1" xfId="0" applyNumberFormat="1" applyFont="1" applyBorder="1" applyAlignment="1">
      <alignment horizontal="right" vertical="top" shrinkToFit="1"/>
    </xf>
    <xf numFmtId="168" fontId="10" fillId="0" borderId="1" xfId="0" applyNumberFormat="1" applyFont="1" applyBorder="1" applyAlignment="1">
      <alignment horizontal="right" vertical="top" shrinkToFit="1"/>
    </xf>
    <xf numFmtId="0" fontId="5" fillId="0" borderId="0" xfId="0" applyFont="1" applyAlignment="1">
      <alignment horizontal="left" vertical="top"/>
    </xf>
    <xf numFmtId="4" fontId="5" fillId="0" borderId="1" xfId="0" applyNumberFormat="1" applyFont="1" applyBorder="1" applyAlignment="1">
      <alignment horizontal="center" wrapText="1"/>
    </xf>
    <xf numFmtId="169" fontId="4" fillId="4" borderId="19" xfId="0" applyNumberFormat="1" applyFont="1" applyFill="1" applyBorder="1" applyAlignment="1">
      <alignment vertical="top" shrinkToFit="1"/>
    </xf>
    <xf numFmtId="169" fontId="4" fillId="4" borderId="23" xfId="0" applyNumberFormat="1" applyFont="1" applyFill="1" applyBorder="1" applyAlignment="1">
      <alignment vertical="top" shrinkToFit="1"/>
    </xf>
    <xf numFmtId="10" fontId="5" fillId="0" borderId="1" xfId="0" applyNumberFormat="1" applyFont="1" applyBorder="1" applyAlignment="1">
      <alignment horizontal="left" vertical="top" indent="1" shrinkToFit="1"/>
    </xf>
    <xf numFmtId="0" fontId="9" fillId="0" borderId="0" xfId="0" applyFont="1" applyAlignment="1">
      <alignment horizontal="left" vertical="top"/>
    </xf>
    <xf numFmtId="0" fontId="27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right" vertical="top" wrapText="1"/>
    </xf>
    <xf numFmtId="10" fontId="28" fillId="0" borderId="1" xfId="0" applyNumberFormat="1" applyFont="1" applyBorder="1" applyAlignment="1">
      <alignment horizontal="left" vertical="top" indent="1" shrinkToFit="1"/>
    </xf>
    <xf numFmtId="0" fontId="0" fillId="0" borderId="1" xfId="0" applyBorder="1" applyAlignment="1">
      <alignment horizontal="left" wrapText="1"/>
    </xf>
    <xf numFmtId="0" fontId="30" fillId="0" borderId="1" xfId="0" applyFont="1" applyBorder="1" applyAlignment="1">
      <alignment horizontal="left" vertical="top" wrapText="1" indent="1"/>
    </xf>
    <xf numFmtId="0" fontId="30" fillId="0" borderId="1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center" vertical="top" wrapText="1"/>
    </xf>
    <xf numFmtId="1" fontId="31" fillId="0" borderId="1" xfId="0" applyNumberFormat="1" applyFont="1" applyBorder="1" applyAlignment="1">
      <alignment horizontal="center" vertical="top" shrinkToFit="1"/>
    </xf>
    <xf numFmtId="2" fontId="31" fillId="0" borderId="1" xfId="0" applyNumberFormat="1" applyFont="1" applyBorder="1" applyAlignment="1">
      <alignment horizontal="right" vertical="top" shrinkToFit="1"/>
    </xf>
    <xf numFmtId="2" fontId="33" fillId="0" borderId="1" xfId="0" applyNumberFormat="1" applyFont="1" applyBorder="1" applyAlignment="1">
      <alignment horizontal="right" vertical="top" shrinkToFit="1"/>
    </xf>
    <xf numFmtId="2" fontId="33" fillId="0" borderId="1" xfId="0" applyNumberFormat="1" applyFont="1" applyBorder="1" applyAlignment="1">
      <alignment horizontal="left" vertical="top" indent="2" shrinkToFit="1"/>
    </xf>
    <xf numFmtId="0" fontId="26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/>
    </xf>
    <xf numFmtId="0" fontId="35" fillId="0" borderId="1" xfId="0" applyFont="1" applyBorder="1" applyAlignment="1">
      <alignment horizontal="left" vertical="top" wrapText="1"/>
    </xf>
    <xf numFmtId="0" fontId="35" fillId="0" borderId="1" xfId="0" applyFont="1" applyBorder="1" applyAlignment="1">
      <alignment horizontal="right" vertical="top" wrapText="1"/>
    </xf>
    <xf numFmtId="10" fontId="36" fillId="0" borderId="1" xfId="0" applyNumberFormat="1" applyFont="1" applyBorder="1" applyAlignment="1">
      <alignment horizontal="left" vertical="top" indent="2" shrinkToFit="1"/>
    </xf>
    <xf numFmtId="0" fontId="37" fillId="0" borderId="1" xfId="0" applyFont="1" applyBorder="1" applyAlignment="1">
      <alignment horizontal="left" vertical="top" wrapText="1" indent="1"/>
    </xf>
    <xf numFmtId="0" fontId="37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38" fillId="0" borderId="1" xfId="0" applyFont="1" applyBorder="1" applyAlignment="1">
      <alignment horizontal="center" vertical="top" wrapText="1"/>
    </xf>
    <xf numFmtId="0" fontId="37" fillId="0" borderId="1" xfId="0" applyFont="1" applyBorder="1" applyAlignment="1">
      <alignment horizontal="right" vertical="top" wrapText="1"/>
    </xf>
    <xf numFmtId="0" fontId="35" fillId="0" borderId="1" xfId="0" applyFont="1" applyBorder="1" applyAlignment="1">
      <alignment horizontal="center" vertical="top" wrapText="1"/>
    </xf>
    <xf numFmtId="2" fontId="36" fillId="0" borderId="1" xfId="0" applyNumberFormat="1" applyFont="1" applyBorder="1" applyAlignment="1">
      <alignment horizontal="center" vertical="top" shrinkToFit="1"/>
    </xf>
    <xf numFmtId="2" fontId="36" fillId="0" borderId="1" xfId="0" applyNumberFormat="1" applyFont="1" applyBorder="1" applyAlignment="1">
      <alignment horizontal="left" vertical="top" indent="1" shrinkToFit="1"/>
    </xf>
    <xf numFmtId="169" fontId="36" fillId="0" borderId="1" xfId="0" applyNumberFormat="1" applyFont="1" applyBorder="1" applyAlignment="1">
      <alignment horizontal="right" vertical="top" indent="1" shrinkToFit="1"/>
    </xf>
    <xf numFmtId="169" fontId="36" fillId="0" borderId="1" xfId="0" applyNumberFormat="1" applyFont="1" applyBorder="1" applyAlignment="1">
      <alignment horizontal="left" vertical="top" indent="1" shrinkToFit="1"/>
    </xf>
    <xf numFmtId="0" fontId="0" fillId="0" borderId="1" xfId="0" applyBorder="1" applyAlignment="1">
      <alignment horizontal="center" vertical="top" wrapText="1"/>
    </xf>
    <xf numFmtId="2" fontId="39" fillId="0" borderId="1" xfId="0" applyNumberFormat="1" applyFont="1" applyBorder="1" applyAlignment="1">
      <alignment horizontal="left" vertical="top" indent="1" shrinkToFit="1"/>
    </xf>
    <xf numFmtId="2" fontId="36" fillId="0" borderId="1" xfId="0" applyNumberFormat="1" applyFont="1" applyBorder="1" applyAlignment="1">
      <alignment horizontal="right" vertical="top" indent="2" shrinkToFit="1"/>
    </xf>
    <xf numFmtId="171" fontId="36" fillId="0" borderId="1" xfId="0" applyNumberFormat="1" applyFont="1" applyBorder="1" applyAlignment="1">
      <alignment horizontal="center" vertical="top" shrinkToFit="1"/>
    </xf>
    <xf numFmtId="169" fontId="36" fillId="0" borderId="1" xfId="0" applyNumberFormat="1" applyFont="1" applyBorder="1" applyAlignment="1">
      <alignment horizontal="center" vertical="top" shrinkToFit="1"/>
    </xf>
    <xf numFmtId="0" fontId="37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wrapText="1"/>
    </xf>
    <xf numFmtId="165" fontId="5" fillId="0" borderId="4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top" wrapText="1"/>
    </xf>
    <xf numFmtId="2" fontId="5" fillId="0" borderId="4" xfId="0" applyNumberFormat="1" applyFont="1" applyBorder="1" applyAlignment="1">
      <alignment horizontal="center" vertical="center" shrinkToFit="1"/>
    </xf>
    <xf numFmtId="4" fontId="5" fillId="0" borderId="4" xfId="0" applyNumberFormat="1" applyFont="1" applyBorder="1" applyAlignment="1">
      <alignment horizontal="right" vertical="top" shrinkToFit="1"/>
    </xf>
    <xf numFmtId="44" fontId="10" fillId="0" borderId="25" xfId="1" applyFont="1" applyFill="1" applyBorder="1" applyAlignment="1">
      <alignment horizontal="right" vertical="top" shrinkToFit="1"/>
    </xf>
    <xf numFmtId="4" fontId="0" fillId="0" borderId="0" xfId="0" applyNumberFormat="1"/>
    <xf numFmtId="0" fontId="4" fillId="0" borderId="11" xfId="0" applyFont="1" applyBorder="1" applyAlignment="1">
      <alignment horizontal="left" vertical="top" wrapText="1"/>
    </xf>
    <xf numFmtId="0" fontId="9" fillId="3" borderId="20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left" vertical="top" wrapText="1" indent="2"/>
    </xf>
    <xf numFmtId="0" fontId="4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right" vertical="top" wrapText="1"/>
    </xf>
    <xf numFmtId="0" fontId="4" fillId="0" borderId="14" xfId="0" applyFont="1" applyBorder="1" applyAlignment="1">
      <alignment horizontal="right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9" fillId="0" borderId="53" xfId="0" applyFont="1" applyBorder="1" applyAlignment="1">
      <alignment horizontal="right" vertical="top" wrapText="1"/>
    </xf>
    <xf numFmtId="0" fontId="9" fillId="0" borderId="0" xfId="0" applyFont="1" applyBorder="1" applyAlignment="1">
      <alignment horizontal="right" vertical="top" wrapText="1"/>
    </xf>
    <xf numFmtId="49" fontId="5" fillId="0" borderId="3" xfId="0" applyNumberFormat="1" applyFont="1" applyBorder="1" applyAlignment="1">
      <alignment horizontal="center" vertical="top" wrapText="1"/>
    </xf>
    <xf numFmtId="0" fontId="14" fillId="0" borderId="35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top" wrapText="1"/>
    </xf>
    <xf numFmtId="0" fontId="5" fillId="0" borderId="48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49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17" fontId="17" fillId="0" borderId="11" xfId="0" applyNumberFormat="1" applyFont="1" applyBorder="1" applyAlignment="1">
      <alignment horizontal="left" vertical="top" wrapText="1" indent="5"/>
    </xf>
    <xf numFmtId="0" fontId="17" fillId="0" borderId="12" xfId="0" applyFont="1" applyBorder="1" applyAlignment="1">
      <alignment horizontal="left" vertical="top" wrapText="1" indent="5"/>
    </xf>
    <xf numFmtId="0" fontId="17" fillId="0" borderId="14" xfId="0" applyFont="1" applyBorder="1" applyAlignment="1">
      <alignment horizontal="left" vertical="top" wrapText="1" indent="5"/>
    </xf>
    <xf numFmtId="0" fontId="5" fillId="0" borderId="11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9" fillId="0" borderId="11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19" fillId="0" borderId="2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 indent="2"/>
    </xf>
    <xf numFmtId="0" fontId="9" fillId="0" borderId="23" xfId="0" applyFont="1" applyBorder="1" applyAlignment="1">
      <alignment horizontal="left" vertical="center" wrapText="1" indent="2"/>
    </xf>
    <xf numFmtId="0" fontId="9" fillId="0" borderId="20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top" wrapText="1" indent="13"/>
    </xf>
    <xf numFmtId="0" fontId="5" fillId="0" borderId="22" xfId="0" applyFont="1" applyBorder="1" applyAlignment="1">
      <alignment horizontal="left" vertical="top" wrapText="1" indent="13"/>
    </xf>
    <xf numFmtId="0" fontId="5" fillId="0" borderId="48" xfId="0" applyFont="1" applyBorder="1" applyAlignment="1">
      <alignment horizontal="left" vertical="top" wrapText="1" indent="13"/>
    </xf>
    <xf numFmtId="0" fontId="5" fillId="0" borderId="16" xfId="0" applyFont="1" applyBorder="1" applyAlignment="1">
      <alignment horizontal="left" vertical="top" wrapText="1" indent="13"/>
    </xf>
    <xf numFmtId="0" fontId="5" fillId="0" borderId="6" xfId="0" applyFont="1" applyBorder="1" applyAlignment="1">
      <alignment horizontal="left" vertical="top" wrapText="1" indent="13"/>
    </xf>
    <xf numFmtId="0" fontId="5" fillId="0" borderId="13" xfId="0" applyFont="1" applyBorder="1" applyAlignment="1">
      <alignment horizontal="left" vertical="top" wrapText="1" indent="13"/>
    </xf>
    <xf numFmtId="4" fontId="10" fillId="0" borderId="11" xfId="0" applyNumberFormat="1" applyFont="1" applyBorder="1" applyAlignment="1">
      <alignment horizontal="center" vertical="top" shrinkToFit="1"/>
    </xf>
    <xf numFmtId="4" fontId="10" fillId="0" borderId="12" xfId="0" applyNumberFormat="1" applyFont="1" applyBorder="1" applyAlignment="1">
      <alignment horizontal="center" vertical="top" shrinkToFit="1"/>
    </xf>
    <xf numFmtId="4" fontId="10" fillId="0" borderId="14" xfId="0" applyNumberFormat="1" applyFont="1" applyBorder="1" applyAlignment="1">
      <alignment horizontal="center" vertical="top" shrinkToFit="1"/>
    </xf>
    <xf numFmtId="4" fontId="5" fillId="0" borderId="11" xfId="0" applyNumberFormat="1" applyFont="1" applyBorder="1" applyAlignment="1">
      <alignment horizontal="left" vertical="top" shrinkToFit="1"/>
    </xf>
    <xf numFmtId="4" fontId="5" fillId="0" borderId="12" xfId="0" applyNumberFormat="1" applyFont="1" applyBorder="1" applyAlignment="1">
      <alignment horizontal="left" vertical="top" shrinkToFit="1"/>
    </xf>
    <xf numFmtId="4" fontId="5" fillId="0" borderId="14" xfId="0" applyNumberFormat="1" applyFont="1" applyBorder="1" applyAlignment="1">
      <alignment horizontal="left" vertical="top" shrinkToFit="1"/>
    </xf>
    <xf numFmtId="10" fontId="5" fillId="0" borderId="11" xfId="0" applyNumberFormat="1" applyFont="1" applyBorder="1" applyAlignment="1">
      <alignment horizontal="left" vertical="top" indent="3" shrinkToFit="1"/>
    </xf>
    <xf numFmtId="10" fontId="5" fillId="0" borderId="14" xfId="0" applyNumberFormat="1" applyFont="1" applyBorder="1" applyAlignment="1">
      <alignment horizontal="left" vertical="top" indent="3" shrinkToFit="1"/>
    </xf>
    <xf numFmtId="0" fontId="5" fillId="0" borderId="20" xfId="0" applyFont="1" applyBorder="1" applyAlignment="1">
      <alignment horizontal="left" vertical="top" wrapText="1" indent="12"/>
    </xf>
    <xf numFmtId="0" fontId="5" fillId="0" borderId="22" xfId="0" applyFont="1" applyBorder="1" applyAlignment="1">
      <alignment horizontal="left" vertical="top" wrapText="1" indent="12"/>
    </xf>
    <xf numFmtId="0" fontId="5" fillId="0" borderId="48" xfId="0" applyFont="1" applyBorder="1" applyAlignment="1">
      <alignment horizontal="left" vertical="top" wrapText="1" indent="12"/>
    </xf>
    <xf numFmtId="0" fontId="5" fillId="0" borderId="16" xfId="0" applyFont="1" applyBorder="1" applyAlignment="1">
      <alignment horizontal="left" vertical="top" wrapText="1" indent="12"/>
    </xf>
    <xf numFmtId="0" fontId="5" fillId="0" borderId="6" xfId="0" applyFont="1" applyBorder="1" applyAlignment="1">
      <alignment horizontal="left" vertical="top" wrapText="1" indent="12"/>
    </xf>
    <xf numFmtId="0" fontId="5" fillId="0" borderId="13" xfId="0" applyFont="1" applyBorder="1" applyAlignment="1">
      <alignment horizontal="left" vertical="top" wrapText="1" indent="12"/>
    </xf>
    <xf numFmtId="10" fontId="5" fillId="0" borderId="11" xfId="0" applyNumberFormat="1" applyFont="1" applyBorder="1" applyAlignment="1">
      <alignment horizontal="center" vertical="top" shrinkToFit="1"/>
    </xf>
    <xf numFmtId="10" fontId="5" fillId="0" borderId="14" xfId="0" applyNumberFormat="1" applyFont="1" applyBorder="1" applyAlignment="1">
      <alignment horizontal="center" vertical="top" shrinkToFit="1"/>
    </xf>
    <xf numFmtId="0" fontId="9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top" wrapText="1" indent="1"/>
    </xf>
    <xf numFmtId="0" fontId="4" fillId="0" borderId="14" xfId="0" applyFont="1" applyBorder="1" applyAlignment="1">
      <alignment horizontal="left" vertical="top" wrapText="1" indent="1"/>
    </xf>
    <xf numFmtId="168" fontId="5" fillId="0" borderId="11" xfId="0" applyNumberFormat="1" applyFont="1" applyBorder="1" applyAlignment="1">
      <alignment horizontal="center" vertical="top" shrinkToFit="1"/>
    </xf>
    <xf numFmtId="168" fontId="5" fillId="0" borderId="12" xfId="0" applyNumberFormat="1" applyFont="1" applyBorder="1" applyAlignment="1">
      <alignment horizontal="center" vertical="top" shrinkToFit="1"/>
    </xf>
    <xf numFmtId="168" fontId="5" fillId="0" borderId="14" xfId="0" applyNumberFormat="1" applyFont="1" applyBorder="1" applyAlignment="1">
      <alignment horizontal="center" vertical="top" shrinkToFit="1"/>
    </xf>
    <xf numFmtId="0" fontId="9" fillId="0" borderId="11" xfId="0" applyFont="1" applyBorder="1" applyAlignment="1">
      <alignment horizontal="right" vertical="top" wrapText="1"/>
    </xf>
    <xf numFmtId="0" fontId="9" fillId="0" borderId="12" xfId="0" applyFont="1" applyBorder="1" applyAlignment="1">
      <alignment horizontal="right" vertical="top" wrapText="1"/>
    </xf>
    <xf numFmtId="0" fontId="9" fillId="0" borderId="14" xfId="0" applyFont="1" applyBorder="1" applyAlignment="1">
      <alignment horizontal="right" vertical="top" wrapText="1"/>
    </xf>
    <xf numFmtId="2" fontId="4" fillId="0" borderId="11" xfId="0" applyNumberFormat="1" applyFont="1" applyBorder="1" applyAlignment="1">
      <alignment horizontal="center" vertical="top" wrapText="1"/>
    </xf>
    <xf numFmtId="2" fontId="4" fillId="0" borderId="12" xfId="0" applyNumberFormat="1" applyFont="1" applyBorder="1" applyAlignment="1">
      <alignment horizontal="center" vertical="top" wrapText="1"/>
    </xf>
    <xf numFmtId="2" fontId="4" fillId="0" borderId="14" xfId="0" applyNumberFormat="1" applyFont="1" applyBorder="1" applyAlignment="1">
      <alignment horizontal="center" vertical="top" wrapText="1"/>
    </xf>
    <xf numFmtId="168" fontId="5" fillId="0" borderId="19" xfId="0" applyNumberFormat="1" applyFont="1" applyBorder="1" applyAlignment="1">
      <alignment horizontal="center" vertical="top" shrinkToFit="1"/>
    </xf>
    <xf numFmtId="168" fontId="5" fillId="0" borderId="23" xfId="0" applyNumberFormat="1" applyFont="1" applyBorder="1" applyAlignment="1">
      <alignment horizontal="center" vertical="top" shrinkToFit="1"/>
    </xf>
    <xf numFmtId="0" fontId="4" fillId="0" borderId="19" xfId="0" applyFont="1" applyBorder="1" applyAlignment="1">
      <alignment horizontal="right" vertical="top" wrapText="1" indent="2"/>
    </xf>
    <xf numFmtId="0" fontId="4" fillId="0" borderId="23" xfId="0" applyFont="1" applyBorder="1" applyAlignment="1">
      <alignment horizontal="right" vertical="top" wrapText="1" indent="2"/>
    </xf>
    <xf numFmtId="2" fontId="5" fillId="0" borderId="11" xfId="0" applyNumberFormat="1" applyFont="1" applyBorder="1" applyAlignment="1">
      <alignment horizontal="center" vertical="top" shrinkToFit="1"/>
    </xf>
    <xf numFmtId="2" fontId="5" fillId="0" borderId="14" xfId="0" applyNumberFormat="1" applyFont="1" applyBorder="1" applyAlignment="1">
      <alignment horizontal="center" vertical="top" shrinkToFit="1"/>
    </xf>
    <xf numFmtId="0" fontId="5" fillId="0" borderId="12" xfId="0" applyFont="1" applyBorder="1" applyAlignment="1">
      <alignment horizontal="left" wrapText="1"/>
    </xf>
    <xf numFmtId="0" fontId="9" fillId="0" borderId="11" xfId="0" applyFont="1" applyBorder="1" applyAlignment="1">
      <alignment horizontal="left" vertical="top" wrapText="1" indent="8"/>
    </xf>
    <xf numFmtId="0" fontId="9" fillId="0" borderId="12" xfId="0" applyFont="1" applyBorder="1" applyAlignment="1">
      <alignment horizontal="left" vertical="top" wrapText="1" indent="8"/>
    </xf>
    <xf numFmtId="0" fontId="9" fillId="0" borderId="14" xfId="0" applyFont="1" applyBorder="1" applyAlignment="1">
      <alignment horizontal="left" vertical="top" wrapText="1" indent="8"/>
    </xf>
    <xf numFmtId="0" fontId="4" fillId="0" borderId="20" xfId="0" applyFont="1" applyBorder="1" applyAlignment="1">
      <alignment horizontal="left" vertical="top" wrapText="1" indent="2"/>
    </xf>
    <xf numFmtId="0" fontId="4" fillId="0" borderId="22" xfId="0" applyFont="1" applyBorder="1" applyAlignment="1">
      <alignment horizontal="left" vertical="top" wrapText="1" indent="2"/>
    </xf>
    <xf numFmtId="0" fontId="4" fillId="0" borderId="48" xfId="0" applyFont="1" applyBorder="1" applyAlignment="1">
      <alignment horizontal="left" vertical="top" wrapText="1" indent="2"/>
    </xf>
    <xf numFmtId="0" fontId="4" fillId="0" borderId="16" xfId="0" applyFont="1" applyBorder="1" applyAlignment="1">
      <alignment horizontal="left" vertical="top" wrapText="1" indent="2"/>
    </xf>
    <xf numFmtId="0" fontId="4" fillId="0" borderId="6" xfId="0" applyFont="1" applyBorder="1" applyAlignment="1">
      <alignment horizontal="left" vertical="top" wrapText="1" indent="2"/>
    </xf>
    <xf numFmtId="0" fontId="4" fillId="0" borderId="13" xfId="0" applyFont="1" applyBorder="1" applyAlignment="1">
      <alignment horizontal="left" vertical="top" wrapText="1" indent="2"/>
    </xf>
    <xf numFmtId="0" fontId="4" fillId="0" borderId="11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 indent="45"/>
    </xf>
    <xf numFmtId="0" fontId="9" fillId="0" borderId="12" xfId="0" applyFont="1" applyBorder="1" applyAlignment="1">
      <alignment horizontal="left" vertical="top" wrapText="1" indent="45"/>
    </xf>
    <xf numFmtId="0" fontId="9" fillId="0" borderId="14" xfId="0" applyFont="1" applyBorder="1" applyAlignment="1">
      <alignment horizontal="left" vertical="top" wrapText="1" indent="45"/>
    </xf>
    <xf numFmtId="0" fontId="9" fillId="0" borderId="11" xfId="0" applyFont="1" applyBorder="1" applyAlignment="1">
      <alignment horizontal="left" vertical="top" wrapText="1" indent="4"/>
    </xf>
    <xf numFmtId="0" fontId="9" fillId="0" borderId="14" xfId="0" applyFont="1" applyBorder="1" applyAlignment="1">
      <alignment horizontal="left" vertical="top" wrapText="1" indent="4"/>
    </xf>
    <xf numFmtId="0" fontId="5" fillId="0" borderId="19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 indent="2"/>
    </xf>
    <xf numFmtId="0" fontId="9" fillId="0" borderId="14" xfId="0" applyFont="1" applyBorder="1" applyAlignment="1">
      <alignment horizontal="left" vertical="top" wrapText="1" indent="2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 indent="7"/>
    </xf>
    <xf numFmtId="0" fontId="5" fillId="0" borderId="22" xfId="0" applyFont="1" applyBorder="1" applyAlignment="1">
      <alignment horizontal="left" vertical="center" wrapText="1" indent="7"/>
    </xf>
    <xf numFmtId="0" fontId="5" fillId="0" borderId="16" xfId="0" applyFont="1" applyBorder="1" applyAlignment="1">
      <alignment horizontal="left" vertical="center" wrapText="1" indent="7"/>
    </xf>
    <xf numFmtId="0" fontId="5" fillId="0" borderId="6" xfId="0" applyFont="1" applyBorder="1" applyAlignment="1">
      <alignment horizontal="left" vertical="center" wrapText="1" indent="7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top" wrapText="1"/>
    </xf>
    <xf numFmtId="0" fontId="19" fillId="0" borderId="15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top" wrapText="1" indent="10"/>
    </xf>
    <xf numFmtId="0" fontId="5" fillId="0" borderId="22" xfId="0" applyFont="1" applyBorder="1" applyAlignment="1">
      <alignment horizontal="left" vertical="top" wrapText="1" indent="10"/>
    </xf>
    <xf numFmtId="0" fontId="5" fillId="0" borderId="48" xfId="0" applyFont="1" applyBorder="1" applyAlignment="1">
      <alignment horizontal="left" vertical="top" wrapText="1" indent="10"/>
    </xf>
    <xf numFmtId="0" fontId="5" fillId="0" borderId="16" xfId="0" applyFont="1" applyBorder="1" applyAlignment="1">
      <alignment horizontal="left" vertical="top" wrapText="1" indent="10"/>
    </xf>
    <xf numFmtId="0" fontId="5" fillId="0" borderId="6" xfId="0" applyFont="1" applyBorder="1" applyAlignment="1">
      <alignment horizontal="left" vertical="top" wrapText="1" indent="10"/>
    </xf>
    <xf numFmtId="0" fontId="5" fillId="0" borderId="13" xfId="0" applyFont="1" applyBorder="1" applyAlignment="1">
      <alignment horizontal="left" vertical="top" wrapText="1" indent="10"/>
    </xf>
    <xf numFmtId="0" fontId="5" fillId="0" borderId="0" xfId="0" applyFont="1" applyAlignment="1">
      <alignment horizontal="center" vertical="top" wrapText="1"/>
    </xf>
    <xf numFmtId="17" fontId="4" fillId="0" borderId="11" xfId="0" applyNumberFormat="1" applyFont="1" applyBorder="1" applyAlignment="1">
      <alignment horizontal="center" vertical="top" wrapText="1"/>
    </xf>
    <xf numFmtId="4" fontId="5" fillId="0" borderId="11" xfId="0" applyNumberFormat="1" applyFont="1" applyBorder="1" applyAlignment="1">
      <alignment horizontal="right" vertical="top" shrinkToFit="1"/>
    </xf>
    <xf numFmtId="4" fontId="5" fillId="0" borderId="14" xfId="0" applyNumberFormat="1" applyFont="1" applyBorder="1" applyAlignment="1">
      <alignment horizontal="right" vertical="top" shrinkToFit="1"/>
    </xf>
    <xf numFmtId="1" fontId="33" fillId="0" borderId="19" xfId="0" applyNumberFormat="1" applyFont="1" applyBorder="1" applyAlignment="1">
      <alignment horizontal="center" vertical="top" shrinkToFit="1"/>
    </xf>
    <xf numFmtId="1" fontId="33" fillId="0" borderId="23" xfId="0" applyNumberFormat="1" applyFont="1" applyBorder="1" applyAlignment="1">
      <alignment horizontal="center" vertical="top" shrinkToFit="1"/>
    </xf>
    <xf numFmtId="0" fontId="0" fillId="0" borderId="11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26" fillId="0" borderId="11" xfId="0" applyFont="1" applyBorder="1" applyAlignment="1">
      <alignment horizontal="left" vertical="top" wrapText="1" indent="8"/>
    </xf>
    <xf numFmtId="0" fontId="26" fillId="0" borderId="12" xfId="0" applyFont="1" applyBorder="1" applyAlignment="1">
      <alignment horizontal="left" vertical="top" wrapText="1" indent="8"/>
    </xf>
    <xf numFmtId="0" fontId="26" fillId="0" borderId="14" xfId="0" applyFont="1" applyBorder="1" applyAlignment="1">
      <alignment horizontal="left" vertical="top" wrapText="1" indent="8"/>
    </xf>
    <xf numFmtId="0" fontId="26" fillId="0" borderId="11" xfId="0" applyFont="1" applyBorder="1" applyAlignment="1">
      <alignment horizontal="left" vertical="top" wrapText="1" indent="9"/>
    </xf>
    <xf numFmtId="0" fontId="26" fillId="0" borderId="12" xfId="0" applyFont="1" applyBorder="1" applyAlignment="1">
      <alignment horizontal="left" vertical="top" wrapText="1" indent="9"/>
    </xf>
    <xf numFmtId="0" fontId="26" fillId="0" borderId="14" xfId="0" applyFont="1" applyBorder="1" applyAlignment="1">
      <alignment horizontal="left" vertical="top" wrapText="1" indent="9"/>
    </xf>
    <xf numFmtId="2" fontId="33" fillId="0" borderId="11" xfId="0" applyNumberFormat="1" applyFont="1" applyBorder="1" applyAlignment="1">
      <alignment horizontal="center" vertical="top" shrinkToFit="1"/>
    </xf>
    <xf numFmtId="2" fontId="33" fillId="0" borderId="12" xfId="0" applyNumberFormat="1" applyFont="1" applyBorder="1" applyAlignment="1">
      <alignment horizontal="center" vertical="top" shrinkToFit="1"/>
    </xf>
    <xf numFmtId="2" fontId="33" fillId="0" borderId="14" xfId="0" applyNumberFormat="1" applyFont="1" applyBorder="1" applyAlignment="1">
      <alignment horizontal="center" vertical="top" shrinkToFit="1"/>
    </xf>
    <xf numFmtId="0" fontId="29" fillId="0" borderId="11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left" vertical="center" wrapText="1" indent="2"/>
    </xf>
    <xf numFmtId="0" fontId="30" fillId="0" borderId="23" xfId="0" applyFont="1" applyBorder="1" applyAlignment="1">
      <alignment horizontal="left" vertical="center" wrapText="1" indent="2"/>
    </xf>
    <xf numFmtId="0" fontId="30" fillId="0" borderId="20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top" wrapText="1"/>
    </xf>
    <xf numFmtId="0" fontId="30" fillId="0" borderId="12" xfId="0" applyFont="1" applyBorder="1" applyAlignment="1">
      <alignment horizontal="center" vertical="top" wrapText="1"/>
    </xf>
    <xf numFmtId="0" fontId="30" fillId="0" borderId="14" xfId="0" applyFont="1" applyBorder="1" applyAlignment="1">
      <alignment horizontal="center" vertical="top" wrapText="1"/>
    </xf>
    <xf numFmtId="0" fontId="30" fillId="0" borderId="11" xfId="0" applyFont="1" applyBorder="1" applyAlignment="1">
      <alignment horizontal="left" vertical="top" wrapText="1" indent="1"/>
    </xf>
    <xf numFmtId="0" fontId="30" fillId="0" borderId="14" xfId="0" applyFont="1" applyBorder="1" applyAlignment="1">
      <alignment horizontal="left" vertical="top" wrapText="1" indent="1"/>
    </xf>
    <xf numFmtId="0" fontId="30" fillId="0" borderId="19" xfId="0" applyFont="1" applyBorder="1" applyAlignment="1">
      <alignment horizontal="center" vertical="top" wrapText="1"/>
    </xf>
    <xf numFmtId="0" fontId="30" fillId="0" borderId="23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left" vertical="top" wrapText="1"/>
    </xf>
    <xf numFmtId="0" fontId="30" fillId="0" borderId="23" xfId="0" applyFont="1" applyBorder="1" applyAlignment="1">
      <alignment horizontal="left" vertical="top" wrapText="1"/>
    </xf>
    <xf numFmtId="0" fontId="30" fillId="0" borderId="19" xfId="0" applyFont="1" applyBorder="1" applyAlignment="1">
      <alignment horizontal="left" vertical="center" wrapText="1"/>
    </xf>
    <xf numFmtId="0" fontId="30" fillId="0" borderId="23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top" wrapText="1"/>
    </xf>
    <xf numFmtId="0" fontId="32" fillId="0" borderId="14" xfId="0" applyFont="1" applyBorder="1" applyAlignment="1">
      <alignment horizontal="left" vertical="top" wrapText="1"/>
    </xf>
    <xf numFmtId="0" fontId="26" fillId="0" borderId="11" xfId="0" applyFont="1" applyBorder="1" applyAlignment="1">
      <alignment horizontal="center" vertical="top" wrapText="1"/>
    </xf>
    <xf numFmtId="0" fontId="26" fillId="0" borderId="12" xfId="0" applyFont="1" applyBorder="1" applyAlignment="1">
      <alignment horizontal="center" vertical="top" wrapText="1"/>
    </xf>
    <xf numFmtId="0" fontId="26" fillId="0" borderId="14" xfId="0" applyFont="1" applyBorder="1" applyAlignment="1">
      <alignment horizontal="center" vertical="top" wrapText="1"/>
    </xf>
    <xf numFmtId="0" fontId="27" fillId="0" borderId="11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 wrapText="1"/>
    </xf>
    <xf numFmtId="0" fontId="27" fillId="0" borderId="14" xfId="0" applyFont="1" applyBorder="1" applyAlignment="1">
      <alignment horizontal="left" vertical="top" wrapText="1"/>
    </xf>
    <xf numFmtId="0" fontId="0" fillId="0" borderId="20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48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9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27" fillId="0" borderId="11" xfId="0" applyFont="1" applyBorder="1" applyAlignment="1">
      <alignment horizontal="left" vertical="top" wrapText="1" indent="4"/>
    </xf>
    <xf numFmtId="0" fontId="27" fillId="0" borderId="12" xfId="0" applyFont="1" applyBorder="1" applyAlignment="1">
      <alignment horizontal="left" vertical="top" wrapText="1" indent="4"/>
    </xf>
    <xf numFmtId="0" fontId="27" fillId="0" borderId="14" xfId="0" applyFont="1" applyBorder="1" applyAlignment="1">
      <alignment horizontal="left" vertical="top" wrapText="1" indent="4"/>
    </xf>
    <xf numFmtId="4" fontId="28" fillId="0" borderId="11" xfId="0" applyNumberFormat="1" applyFont="1" applyBorder="1" applyAlignment="1">
      <alignment horizontal="left" vertical="top" shrinkToFit="1"/>
    </xf>
    <xf numFmtId="4" fontId="28" fillId="0" borderId="12" xfId="0" applyNumberFormat="1" applyFont="1" applyBorder="1" applyAlignment="1">
      <alignment horizontal="left" vertical="top" shrinkToFit="1"/>
    </xf>
    <xf numFmtId="4" fontId="28" fillId="0" borderId="14" xfId="0" applyNumberFormat="1" applyFont="1" applyBorder="1" applyAlignment="1">
      <alignment horizontal="left" vertical="top" shrinkToFit="1"/>
    </xf>
    <xf numFmtId="0" fontId="35" fillId="0" borderId="11" xfId="0" applyFont="1" applyBorder="1" applyAlignment="1">
      <alignment horizontal="left" vertical="top" wrapText="1"/>
    </xf>
    <xf numFmtId="0" fontId="35" fillId="0" borderId="14" xfId="0" applyFont="1" applyBorder="1" applyAlignment="1">
      <alignment horizontal="left" vertical="top" wrapText="1"/>
    </xf>
    <xf numFmtId="2" fontId="36" fillId="0" borderId="11" xfId="0" applyNumberFormat="1" applyFont="1" applyBorder="1" applyAlignment="1">
      <alignment horizontal="center" vertical="top" shrinkToFit="1"/>
    </xf>
    <xf numFmtId="2" fontId="36" fillId="0" borderId="12" xfId="0" applyNumberFormat="1" applyFont="1" applyBorder="1" applyAlignment="1">
      <alignment horizontal="center" vertical="top" shrinkToFit="1"/>
    </xf>
    <xf numFmtId="2" fontId="36" fillId="0" borderId="14" xfId="0" applyNumberFormat="1" applyFont="1" applyBorder="1" applyAlignment="1">
      <alignment horizontal="center" vertical="top" shrinkToFit="1"/>
    </xf>
    <xf numFmtId="0" fontId="37" fillId="0" borderId="11" xfId="0" applyFont="1" applyBorder="1" applyAlignment="1">
      <alignment horizontal="left" vertical="top" wrapText="1"/>
    </xf>
    <xf numFmtId="0" fontId="37" fillId="0" borderId="12" xfId="0" applyFont="1" applyBorder="1" applyAlignment="1">
      <alignment horizontal="left" vertical="top" wrapText="1"/>
    </xf>
    <xf numFmtId="0" fontId="37" fillId="0" borderId="14" xfId="0" applyFont="1" applyBorder="1" applyAlignment="1">
      <alignment horizontal="left" vertical="top" wrapText="1"/>
    </xf>
    <xf numFmtId="169" fontId="39" fillId="0" borderId="11" xfId="0" applyNumberFormat="1" applyFont="1" applyBorder="1" applyAlignment="1">
      <alignment horizontal="center" vertical="top" shrinkToFit="1"/>
    </xf>
    <xf numFmtId="169" fontId="39" fillId="0" borderId="14" xfId="0" applyNumberFormat="1" applyFont="1" applyBorder="1" applyAlignment="1">
      <alignment horizontal="center" vertical="top" shrinkToFit="1"/>
    </xf>
    <xf numFmtId="0" fontId="37" fillId="0" borderId="11" xfId="0" applyFont="1" applyBorder="1" applyAlignment="1">
      <alignment horizontal="left" vertical="top" wrapText="1" indent="3"/>
    </xf>
    <xf numFmtId="0" fontId="37" fillId="0" borderId="14" xfId="0" applyFont="1" applyBorder="1" applyAlignment="1">
      <alignment horizontal="left" vertical="top" wrapText="1" indent="3"/>
    </xf>
    <xf numFmtId="0" fontId="37" fillId="0" borderId="11" xfId="0" applyFont="1" applyBorder="1" applyAlignment="1">
      <alignment horizontal="left" vertical="top" wrapText="1" indent="2"/>
    </xf>
    <xf numFmtId="0" fontId="37" fillId="0" borderId="12" xfId="0" applyFont="1" applyBorder="1" applyAlignment="1">
      <alignment horizontal="left" vertical="top" wrapText="1" indent="2"/>
    </xf>
    <xf numFmtId="0" fontId="37" fillId="0" borderId="14" xfId="0" applyFont="1" applyBorder="1" applyAlignment="1">
      <alignment horizontal="left" vertical="top" wrapText="1" indent="2"/>
    </xf>
    <xf numFmtId="0" fontId="37" fillId="0" borderId="11" xfId="0" applyFont="1" applyBorder="1" applyAlignment="1">
      <alignment horizontal="center" vertical="top" wrapText="1"/>
    </xf>
    <xf numFmtId="0" fontId="37" fillId="0" borderId="14" xfId="0" applyFont="1" applyBorder="1" applyAlignment="1">
      <alignment horizontal="center" vertical="top" wrapText="1"/>
    </xf>
    <xf numFmtId="0" fontId="37" fillId="0" borderId="20" xfId="0" applyFont="1" applyBorder="1" applyAlignment="1">
      <alignment horizontal="left" vertical="center" wrapText="1"/>
    </xf>
    <xf numFmtId="0" fontId="37" fillId="0" borderId="48" xfId="0" applyFont="1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13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37" fillId="0" borderId="11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left" vertical="center" wrapText="1"/>
    </xf>
    <xf numFmtId="169" fontId="39" fillId="0" borderId="11" xfId="0" applyNumberFormat="1" applyFont="1" applyBorder="1" applyAlignment="1">
      <alignment horizontal="center" vertical="center" shrinkToFit="1"/>
    </xf>
    <xf numFmtId="169" fontId="39" fillId="0" borderId="14" xfId="0" applyNumberFormat="1" applyFont="1" applyBorder="1" applyAlignment="1">
      <alignment horizontal="center" vertical="center" shrinkToFit="1"/>
    </xf>
    <xf numFmtId="0" fontId="37" fillId="0" borderId="19" xfId="0" applyFont="1" applyBorder="1" applyAlignment="1">
      <alignment horizontal="left" vertical="center" wrapText="1" indent="1"/>
    </xf>
    <xf numFmtId="0" fontId="37" fillId="0" borderId="23" xfId="0" applyFont="1" applyBorder="1" applyAlignment="1">
      <alignment horizontal="left" vertical="center" wrapText="1" indent="1"/>
    </xf>
    <xf numFmtId="0" fontId="37" fillId="0" borderId="20" xfId="0" applyFont="1" applyBorder="1" applyAlignment="1">
      <alignment horizontal="left" vertical="center" wrapText="1" indent="3"/>
    </xf>
    <xf numFmtId="0" fontId="37" fillId="0" borderId="48" xfId="0" applyFont="1" applyBorder="1" applyAlignment="1">
      <alignment horizontal="left" vertical="center" wrapText="1" indent="3"/>
    </xf>
    <xf numFmtId="0" fontId="37" fillId="0" borderId="16" xfId="0" applyFont="1" applyBorder="1" applyAlignment="1">
      <alignment horizontal="left" vertical="center" wrapText="1" indent="3"/>
    </xf>
    <xf numFmtId="0" fontId="37" fillId="0" borderId="13" xfId="0" applyFont="1" applyBorder="1" applyAlignment="1">
      <alignment horizontal="left" vertical="center" wrapText="1" indent="3"/>
    </xf>
    <xf numFmtId="0" fontId="37" fillId="0" borderId="11" xfId="0" applyFont="1" applyBorder="1" applyAlignment="1">
      <alignment horizontal="left" vertical="top" wrapText="1" indent="4"/>
    </xf>
    <xf numFmtId="0" fontId="37" fillId="0" borderId="12" xfId="0" applyFont="1" applyBorder="1" applyAlignment="1">
      <alignment horizontal="left" vertical="top" wrapText="1" indent="4"/>
    </xf>
    <xf numFmtId="0" fontId="37" fillId="0" borderId="14" xfId="0" applyFont="1" applyBorder="1" applyAlignment="1">
      <alignment horizontal="left" vertical="top" wrapText="1" indent="4"/>
    </xf>
    <xf numFmtId="0" fontId="38" fillId="0" borderId="11" xfId="0" applyFont="1" applyBorder="1" applyAlignment="1">
      <alignment horizontal="left" vertical="center" wrapText="1"/>
    </xf>
    <xf numFmtId="0" fontId="38" fillId="0" borderId="12" xfId="0" applyFont="1" applyBorder="1" applyAlignment="1">
      <alignment horizontal="left" vertical="center" wrapText="1"/>
    </xf>
    <xf numFmtId="0" fontId="38" fillId="0" borderId="14" xfId="0" applyFont="1" applyBorder="1" applyAlignment="1">
      <alignment horizontal="left" vertical="center" wrapText="1"/>
    </xf>
    <xf numFmtId="2" fontId="39" fillId="0" borderId="11" xfId="0" applyNumberFormat="1" applyFont="1" applyBorder="1" applyAlignment="1">
      <alignment horizontal="center" vertical="top" shrinkToFit="1"/>
    </xf>
    <xf numFmtId="2" fontId="39" fillId="0" borderId="14" xfId="0" applyNumberFormat="1" applyFont="1" applyBorder="1" applyAlignment="1">
      <alignment horizontal="center" vertical="top" shrinkToFi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37" fillId="0" borderId="11" xfId="0" applyFont="1" applyBorder="1" applyAlignment="1">
      <alignment horizontal="left" vertical="top" wrapText="1" indent="19"/>
    </xf>
    <xf numFmtId="0" fontId="37" fillId="0" borderId="12" xfId="0" applyFont="1" applyBorder="1" applyAlignment="1">
      <alignment horizontal="left" vertical="top" wrapText="1" indent="19"/>
    </xf>
    <xf numFmtId="0" fontId="37" fillId="0" borderId="14" xfId="0" applyFont="1" applyBorder="1" applyAlignment="1">
      <alignment horizontal="left" vertical="top" wrapText="1" indent="19"/>
    </xf>
    <xf numFmtId="0" fontId="34" fillId="0" borderId="11" xfId="0" applyFont="1" applyBorder="1" applyAlignment="1">
      <alignment horizontal="center" vertical="top" wrapText="1"/>
    </xf>
    <xf numFmtId="0" fontId="34" fillId="0" borderId="12" xfId="0" applyFont="1" applyBorder="1" applyAlignment="1">
      <alignment horizontal="center" vertical="top" wrapText="1"/>
    </xf>
    <xf numFmtId="0" fontId="34" fillId="0" borderId="14" xfId="0" applyFont="1" applyBorder="1" applyAlignment="1">
      <alignment horizontal="center" vertical="top" wrapText="1"/>
    </xf>
    <xf numFmtId="0" fontId="35" fillId="0" borderId="12" xfId="0" applyFont="1" applyBorder="1" applyAlignment="1">
      <alignment horizontal="left" vertical="top" wrapText="1"/>
    </xf>
    <xf numFmtId="0" fontId="35" fillId="0" borderId="11" xfId="0" applyFont="1" applyBorder="1" applyAlignment="1">
      <alignment horizontal="left" vertical="top" wrapText="1" indent="4"/>
    </xf>
    <xf numFmtId="0" fontId="35" fillId="0" borderId="12" xfId="0" applyFont="1" applyBorder="1" applyAlignment="1">
      <alignment horizontal="left" vertical="top" wrapText="1" indent="4"/>
    </xf>
    <xf numFmtId="0" fontId="35" fillId="0" borderId="14" xfId="0" applyFont="1" applyBorder="1" applyAlignment="1">
      <alignment horizontal="left" vertical="top" wrapText="1" indent="4"/>
    </xf>
    <xf numFmtId="4" fontId="36" fillId="0" borderId="11" xfId="0" applyNumberFormat="1" applyFont="1" applyBorder="1" applyAlignment="1">
      <alignment horizontal="left" vertical="top" shrinkToFit="1"/>
    </xf>
    <xf numFmtId="4" fontId="36" fillId="0" borderId="12" xfId="0" applyNumberFormat="1" applyFont="1" applyBorder="1" applyAlignment="1">
      <alignment horizontal="left" vertical="top" shrinkToFit="1"/>
    </xf>
    <xf numFmtId="4" fontId="36" fillId="0" borderId="14" xfId="0" applyNumberFormat="1" applyFont="1" applyBorder="1" applyAlignment="1">
      <alignment horizontal="left" vertical="top" shrinkToFit="1"/>
    </xf>
    <xf numFmtId="0" fontId="47" fillId="0" borderId="4" xfId="0" applyFont="1" applyBorder="1" applyAlignment="1">
      <alignment horizontal="center" vertical="center"/>
    </xf>
    <xf numFmtId="181" fontId="47" fillId="0" borderId="4" xfId="0" applyNumberFormat="1" applyFont="1" applyBorder="1" applyAlignment="1">
      <alignment vertical="center" wrapText="1"/>
    </xf>
    <xf numFmtId="181" fontId="47" fillId="0" borderId="4" xfId="0" applyNumberFormat="1" applyFont="1" applyBorder="1" applyAlignment="1">
      <alignment horizontal="center" vertical="center" wrapText="1"/>
    </xf>
    <xf numFmtId="4" fontId="47" fillId="0" borderId="4" xfId="0" applyNumberFormat="1" applyFont="1" applyBorder="1" applyAlignment="1">
      <alignment horizontal="center" vertical="center"/>
    </xf>
    <xf numFmtId="0" fontId="4" fillId="0" borderId="0" xfId="0" applyFont="1" applyBorder="1"/>
    <xf numFmtId="10" fontId="4" fillId="0" borderId="4" xfId="0" applyNumberFormat="1" applyFont="1" applyBorder="1" applyAlignment="1">
      <alignment vertical="top" wrapText="1"/>
    </xf>
    <xf numFmtId="10" fontId="4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top" wrapText="1"/>
    </xf>
    <xf numFmtId="4" fontId="47" fillId="0" borderId="0" xfId="0" applyNumberFormat="1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left" vertical="center" wrapText="1"/>
    </xf>
    <xf numFmtId="4" fontId="23" fillId="0" borderId="39" xfId="0" applyNumberFormat="1" applyFont="1" applyBorder="1" applyAlignment="1">
      <alignment horizontal="right" vertical="center" wrapText="1"/>
    </xf>
    <xf numFmtId="10" fontId="23" fillId="0" borderId="39" xfId="0" applyNumberFormat="1" applyFont="1" applyBorder="1" applyAlignment="1">
      <alignment horizontal="center" vertical="center" wrapText="1"/>
    </xf>
    <xf numFmtId="0" fontId="48" fillId="0" borderId="43" xfId="0" applyFont="1" applyBorder="1" applyAlignment="1">
      <alignment horizontal="left" vertical="center" wrapText="1"/>
    </xf>
    <xf numFmtId="0" fontId="48" fillId="0" borderId="39" xfId="0" applyFont="1" applyBorder="1" applyAlignment="1">
      <alignment horizontal="left" vertical="center" wrapText="1"/>
    </xf>
    <xf numFmtId="166" fontId="23" fillId="0" borderId="39" xfId="0" applyNumberFormat="1" applyFont="1" applyBorder="1" applyAlignment="1">
      <alignment horizontal="right" vertical="center" wrapText="1"/>
    </xf>
    <xf numFmtId="10" fontId="48" fillId="0" borderId="39" xfId="0" applyNumberFormat="1" applyFont="1" applyBorder="1" applyAlignment="1">
      <alignment horizontal="left" vertical="center" wrapText="1"/>
    </xf>
    <xf numFmtId="0" fontId="23" fillId="0" borderId="39" xfId="0" applyFont="1" applyBorder="1" applyAlignment="1">
      <alignment horizontal="right" vertical="center" wrapText="1"/>
    </xf>
    <xf numFmtId="0" fontId="25" fillId="0" borderId="39" xfId="0" applyFont="1" applyBorder="1" applyAlignment="1">
      <alignment horizontal="right" vertical="center" wrapText="1"/>
    </xf>
    <xf numFmtId="44" fontId="25" fillId="0" borderId="39" xfId="1" applyFont="1" applyFill="1" applyBorder="1" applyAlignment="1">
      <alignment horizontal="center" vertical="center" wrapText="1"/>
    </xf>
    <xf numFmtId="10" fontId="25" fillId="0" borderId="39" xfId="0" applyNumberFormat="1" applyFont="1" applyBorder="1" applyAlignment="1">
      <alignment horizontal="center" vertical="center" wrapText="1"/>
    </xf>
    <xf numFmtId="4" fontId="25" fillId="0" borderId="39" xfId="0" applyNumberFormat="1" applyFont="1" applyBorder="1" applyAlignment="1">
      <alignment horizontal="center" vertical="center" wrapText="1"/>
    </xf>
    <xf numFmtId="44" fontId="25" fillId="0" borderId="39" xfId="1" applyFont="1" applyFill="1" applyBorder="1" applyAlignment="1">
      <alignment horizontal="right" vertical="center" wrapText="1"/>
    </xf>
    <xf numFmtId="0" fontId="48" fillId="0" borderId="3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top" wrapText="1"/>
    </xf>
    <xf numFmtId="4" fontId="6" fillId="0" borderId="15" xfId="0" applyNumberFormat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right" vertical="top" wrapText="1"/>
    </xf>
    <xf numFmtId="0" fontId="8" fillId="0" borderId="54" xfId="0" applyFont="1" applyBorder="1" applyAlignment="1">
      <alignment horizontal="right" vertical="top" wrapText="1"/>
    </xf>
    <xf numFmtId="0" fontId="0" fillId="0" borderId="3" xfId="0" applyBorder="1" applyAlignment="1">
      <alignment horizontal="left" vertical="top"/>
    </xf>
    <xf numFmtId="0" fontId="0" fillId="0" borderId="55" xfId="0" applyBorder="1" applyAlignment="1">
      <alignment horizontal="left" vertical="top"/>
    </xf>
    <xf numFmtId="0" fontId="43" fillId="0" borderId="50" xfId="0" applyFont="1" applyBorder="1" applyAlignment="1">
      <alignment horizontal="center" vertical="top" wrapText="1"/>
    </xf>
    <xf numFmtId="0" fontId="43" fillId="0" borderId="51" xfId="0" applyFont="1" applyBorder="1" applyAlignment="1">
      <alignment horizontal="center" vertical="top" wrapText="1"/>
    </xf>
    <xf numFmtId="0" fontId="43" fillId="0" borderId="52" xfId="0" applyFont="1" applyBorder="1" applyAlignment="1">
      <alignment horizontal="center" vertical="top" wrapText="1"/>
    </xf>
    <xf numFmtId="0" fontId="25" fillId="0" borderId="38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</cellXfs>
  <cellStyles count="153">
    <cellStyle name="Moeda" xfId="1" builtinId="4"/>
    <cellStyle name="Moeda 2" xfId="6" xr:uid="{AE00F924-FE2A-4352-9F56-183FA35DB11B}"/>
    <cellStyle name="Moeda 2 10" xfId="152" xr:uid="{56D62BCB-B90E-4B48-9F44-C659F4E50BA7}"/>
    <cellStyle name="Moeda 2 2" xfId="115" xr:uid="{F3B19D06-E574-4269-9736-3CE03F40BD87}"/>
    <cellStyle name="Moeda 3" xfId="8" xr:uid="{0719B4A0-86E2-4779-8F54-7A2AC165D91F}"/>
    <cellStyle name="Normal" xfId="0" builtinId="0"/>
    <cellStyle name="Normal 10" xfId="123" xr:uid="{39647F73-AA55-4E61-8794-99FC6187DD52}"/>
    <cellStyle name="Normal 10 2" xfId="13" xr:uid="{F3ABD3EF-36D6-462D-AA1F-07489DEBB1EE}"/>
    <cellStyle name="Normal 10 2 2" xfId="127" xr:uid="{8A15B1A7-AD32-455D-BA17-EF128D4DA2C8}"/>
    <cellStyle name="Normal 10 3" xfId="14" xr:uid="{BC3B4E40-AA1F-40FE-93A0-3F7C1FC5DDA3}"/>
    <cellStyle name="Normal 10 3 2" xfId="128" xr:uid="{4C1133AA-ECF6-491A-85A8-6A6A07C4AFCB}"/>
    <cellStyle name="Normal 10 4" xfId="15" xr:uid="{8ADCDA53-2D45-4010-BF9E-FF92D69E07F2}"/>
    <cellStyle name="Normal 10 4 2" xfId="129" xr:uid="{84085678-C69C-409E-B836-E127202BED3F}"/>
    <cellStyle name="Normal 10 5" xfId="148" xr:uid="{B731BA61-1B89-43C2-A644-438FA7E48614}"/>
    <cellStyle name="Normal 11" xfId="124" xr:uid="{50EEF771-9BDA-4FC3-997E-536F8D391213}"/>
    <cellStyle name="Normal 11 2" xfId="16" xr:uid="{E7DAC148-4A14-4CE5-A9D7-8E53CC981894}"/>
    <cellStyle name="Normal 11 2 2" xfId="130" xr:uid="{3ED035C2-6D6E-4FBB-81E1-FD36C67183AE}"/>
    <cellStyle name="Normal 11 3" xfId="17" xr:uid="{B67DAE08-FC39-47F8-A0FA-DA15A35484D0}"/>
    <cellStyle name="Normal 11 3 2" xfId="131" xr:uid="{037036AF-1A1F-4392-B864-04E3D9758986}"/>
    <cellStyle name="Normal 11 4" xfId="18" xr:uid="{5BF8AA76-AAF2-49F1-99EA-4ACB59E9A542}"/>
    <cellStyle name="Normal 11 4 2" xfId="132" xr:uid="{E1AE140A-A69B-4028-81EC-673402F915A8}"/>
    <cellStyle name="Normal 11 5" xfId="149" xr:uid="{0F6D569A-29FC-4A08-9C34-6871AFCC6CE6}"/>
    <cellStyle name="Normal 12" xfId="125" xr:uid="{F818F0CC-E8E4-4B36-8703-7906814448C2}"/>
    <cellStyle name="Normal 12 2" xfId="19" xr:uid="{B700AD9C-F7F0-4F89-B1FC-73303A932504}"/>
    <cellStyle name="Normal 12 2 2" xfId="133" xr:uid="{DD62040D-B650-4707-9822-580665669EBC}"/>
    <cellStyle name="Normal 12 3" xfId="20" xr:uid="{3D60E3D2-A165-4878-BD63-88018AE457AA}"/>
    <cellStyle name="Normal 12 3 2" xfId="134" xr:uid="{EB49E548-3740-4EED-B66C-6C1BCEFEDAF0}"/>
    <cellStyle name="Normal 12 4" xfId="21" xr:uid="{58179912-68EE-48AF-BD93-E42AF23DB159}"/>
    <cellStyle name="Normal 12 4 2" xfId="135" xr:uid="{AF564704-F115-440C-BE01-35AC0CBDE3E0}"/>
    <cellStyle name="Normal 12 5" xfId="150" xr:uid="{1BCF59AA-AEB0-42D7-9FDB-141513D71332}"/>
    <cellStyle name="Normal 13" xfId="126" xr:uid="{34DD99A6-242F-4563-827B-8EAA3B373106}"/>
    <cellStyle name="Normal 13 2" xfId="22" xr:uid="{31B5F94A-BF5A-437E-8D0D-39753FEBDDFE}"/>
    <cellStyle name="Normal 13 2 2" xfId="136" xr:uid="{EF12EA3B-6988-4314-B799-B89D3AC4916C}"/>
    <cellStyle name="Normal 13 3" xfId="23" xr:uid="{F584D280-8CA9-4659-8A96-4FC95E0C5A40}"/>
    <cellStyle name="Normal 13 3 2" xfId="137" xr:uid="{E9921BEA-955C-4563-9985-E61D46EC47E8}"/>
    <cellStyle name="Normal 13 4" xfId="24" xr:uid="{925C2916-FDEB-47BE-AC3E-B2327CCD3D58}"/>
    <cellStyle name="Normal 13 4 2" xfId="138" xr:uid="{DC981BF6-38A3-4E78-B493-EB5C8916BF18}"/>
    <cellStyle name="Normal 13 5" xfId="114" xr:uid="{0ADE3ACE-51B0-44C5-8885-349894627CEE}"/>
    <cellStyle name="Normal 14 2" xfId="25" xr:uid="{E5EB6D92-36F6-42AF-A879-6BA04B4882DA}"/>
    <cellStyle name="Normal 14 3" xfId="26" xr:uid="{0EA906D6-2A57-403C-85D4-9EF51C74B5FE}"/>
    <cellStyle name="Normal 14 4" xfId="27" xr:uid="{F2050952-A6B1-46A2-9113-BE7CCAC5042B}"/>
    <cellStyle name="Normal 15 2" xfId="28" xr:uid="{6BDFA29D-607C-4B99-BD4C-DB2503E61F31}"/>
    <cellStyle name="Normal 15 3" xfId="29" xr:uid="{1A25AA2C-13DF-4951-8DDE-D7CB61F3C119}"/>
    <cellStyle name="Normal 15 4" xfId="30" xr:uid="{ECB48BFA-22EB-40B7-8262-C7710D94C00D}"/>
    <cellStyle name="Normal 16 2" xfId="31" xr:uid="{C68BA5F6-702D-4DA5-B324-9D97BAD5A350}"/>
    <cellStyle name="Normal 16 3" xfId="32" xr:uid="{71D056C5-23D8-4C39-A474-5F6E64252146}"/>
    <cellStyle name="Normal 16 4" xfId="33" xr:uid="{D5A9D0F3-5D05-4541-8E1C-35A35BD85ECB}"/>
    <cellStyle name="Normal 17 2" xfId="34" xr:uid="{87FB2CF9-F62F-4E47-B1B1-5C7F1761316B}"/>
    <cellStyle name="Normal 17 3" xfId="35" xr:uid="{0D0D67A3-AC56-492A-8D46-40836F8840C7}"/>
    <cellStyle name="Normal 17 4" xfId="36" xr:uid="{3A30E56A-A9B7-459F-91E6-ED02FD2E3E0D}"/>
    <cellStyle name="Normal 18 2" xfId="37" xr:uid="{C8B9BE85-DA7D-4621-BF8C-5897EC8A9EF4}"/>
    <cellStyle name="Normal 18 3" xfId="38" xr:uid="{3D6922EF-C20D-4187-9C41-44109B5BE81F}"/>
    <cellStyle name="Normal 18 4" xfId="39" xr:uid="{0E3681C0-8E9F-4E04-8AD9-6CFCBC0BD551}"/>
    <cellStyle name="Normal 19 2" xfId="40" xr:uid="{B88437AB-737E-48F4-BABA-5D4B2907AE71}"/>
    <cellStyle name="Normal 19 3" xfId="41" xr:uid="{DA4BA25B-66FA-46B7-9F84-D4DEBB24E57C}"/>
    <cellStyle name="Normal 19 4" xfId="42" xr:uid="{5B144625-A602-4308-B7B2-159F122B92DE}"/>
    <cellStyle name="Normal 2" xfId="2" xr:uid="{D2B4EBD4-74C4-42FC-BBE9-C9B374F09A4E}"/>
    <cellStyle name="Normal 2 10" xfId="43" xr:uid="{52B2D541-B8AF-4443-8E17-D7C79E67F2AA}"/>
    <cellStyle name="Normal 2 11" xfId="44" xr:uid="{98295615-47FF-4B15-B9A2-D4936C4983AC}"/>
    <cellStyle name="Normal 2 12" xfId="45" xr:uid="{2FC6F857-583D-47A1-B69D-4DFFF256587B}"/>
    <cellStyle name="Normal 2 13" xfId="46" xr:uid="{33A2FF0A-7F22-4FC2-90BF-51B319091AEF}"/>
    <cellStyle name="Normal 2 13 2" xfId="139" xr:uid="{BA01F4D6-C142-4078-8733-2BCC3F80AF75}"/>
    <cellStyle name="Normal 2 14" xfId="47" xr:uid="{2BBBA808-E91B-42FC-8657-412C3241DF84}"/>
    <cellStyle name="Normal 2 14 2" xfId="140" xr:uid="{812BE63F-76C4-4CDE-A50F-3B58669AD1CC}"/>
    <cellStyle name="Normal 2 15" xfId="48" xr:uid="{13A96574-8B6A-48CF-86AF-FFE41E2F9EA0}"/>
    <cellStyle name="Normal 2 15 2" xfId="141" xr:uid="{74003FE3-1D67-4758-8101-7E1F7C4C5B58}"/>
    <cellStyle name="Normal 2 16" xfId="49" xr:uid="{DE93D19A-BB73-4B43-B654-8E3E9877785A}"/>
    <cellStyle name="Normal 2 16 2" xfId="142" xr:uid="{287F8A66-939E-45B5-B031-4D1F607B06AE}"/>
    <cellStyle name="Normal 2 17" xfId="50" xr:uid="{B2A90679-A33B-48C0-A7DD-0EC9983B74D1}"/>
    <cellStyle name="Normal 2 17 2" xfId="143" xr:uid="{B5A53F34-DBAB-4D28-A2F1-3191075FBC83}"/>
    <cellStyle name="Normal 2 18" xfId="51" xr:uid="{677A2CFA-268E-482F-9A25-6F2C387BCD5B}"/>
    <cellStyle name="Normal 2 18 2" xfId="144" xr:uid="{D31D8E04-33DB-4677-BD17-3C56993A9035}"/>
    <cellStyle name="Normal 2 19" xfId="52" xr:uid="{CCDEC426-0442-477A-A9C5-3756921CB16D}"/>
    <cellStyle name="Normal 2 2" xfId="12" xr:uid="{16A6ACE4-4A2D-42B7-9A82-3528C2ABAD02}"/>
    <cellStyle name="Normal 2 2 2" xfId="112" xr:uid="{47837D5B-4AEB-4BED-83B0-4AF04B800EF2}"/>
    <cellStyle name="Normal 2 2 3" xfId="151" xr:uid="{A237F8FF-DEDD-4E93-831A-FA8975AFD67C}"/>
    <cellStyle name="Normal 2 20" xfId="53" xr:uid="{279CCF79-2F08-4A63-A2E2-466FD212CCB6}"/>
    <cellStyle name="Normal 2 21" xfId="54" xr:uid="{377BAB69-6114-472D-A8D7-15A534513D9E}"/>
    <cellStyle name="Normal 2 22" xfId="96" xr:uid="{4FC729BC-4D19-4D2B-88BC-CC4DEA969F08}"/>
    <cellStyle name="Normal 2 23" xfId="118" xr:uid="{650F0781-75EF-40C9-95FC-E28DC7EA299C}"/>
    <cellStyle name="Normal 2 24" xfId="97" xr:uid="{4FC98CA9-C710-492B-B64A-264ED5548080}"/>
    <cellStyle name="Normal 2 25" xfId="117" xr:uid="{DEE9C686-8CFC-4C8F-9BC1-CD41EBDE0484}"/>
    <cellStyle name="Normal 2 26" xfId="122" xr:uid="{B21C468E-EB41-4096-9C69-003C68E88B71}"/>
    <cellStyle name="Normal 2 27" xfId="116" xr:uid="{424B6E5E-AB98-4922-985F-C332F074EF3C}"/>
    <cellStyle name="Normal 2 28" xfId="121" xr:uid="{F3598C10-0556-43F6-9ACB-98763F5227EB}"/>
    <cellStyle name="Normal 2 29" xfId="113" xr:uid="{3B677500-46DD-4F68-809B-83BC1FA0A56B}"/>
    <cellStyle name="Normal 2 3" xfId="55" xr:uid="{30971DF3-A003-431D-83C1-4C65A91D2F8E}"/>
    <cellStyle name="Normal 2 3 2" xfId="111" xr:uid="{CBA9525B-072C-4A32-9D40-DD2DE424381F}"/>
    <cellStyle name="Normal 2 4" xfId="56" xr:uid="{AB5C51DD-F2C2-4732-BBA7-A5DEE94E2530}"/>
    <cellStyle name="Normal 2 5" xfId="57" xr:uid="{7A1EACB2-CC1E-40C0-A5CA-F09348B3D08F}"/>
    <cellStyle name="Normal 2 5 2" xfId="110" xr:uid="{973D6377-B26C-4790-B79A-14671553D618}"/>
    <cellStyle name="Normal 2 6" xfId="58" xr:uid="{602491CF-EB9C-48B7-83E4-75A64EE24BC6}"/>
    <cellStyle name="Normal 2 7" xfId="59" xr:uid="{EA95B497-CE4F-44B8-8334-0D6F4FD68163}"/>
    <cellStyle name="Normal 2 8" xfId="60" xr:uid="{E0E6F29A-A0A2-43EC-A35C-4648B9029A98}"/>
    <cellStyle name="Normal 2 9" xfId="61" xr:uid="{4F75F081-3769-48DA-A7A1-1744CA975881}"/>
    <cellStyle name="Normal 3" xfId="5" xr:uid="{67F3A3AE-4629-4B77-80E0-308C2B93385E}"/>
    <cellStyle name="Normal 3 2" xfId="109" xr:uid="{9B22B868-D54D-4EF0-84EC-381993A38EEA}"/>
    <cellStyle name="Normal 3 3" xfId="108" xr:uid="{C0646142-90D0-433F-BCAA-CA4F13A5D062}"/>
    <cellStyle name="Normal 3 4" xfId="11" xr:uid="{F0236961-9D5C-4153-846B-0828A4C03159}"/>
    <cellStyle name="Normal 4" xfId="62" xr:uid="{C371E9F0-48FB-4CAC-812B-99F721E06B42}"/>
    <cellStyle name="Normal 4 10" xfId="63" xr:uid="{EC249910-54B8-40FD-9E80-0300960B59A7}"/>
    <cellStyle name="Normal 4 11" xfId="64" xr:uid="{24B8FB13-B93D-4C8F-BA54-698F0F0679D8}"/>
    <cellStyle name="Normal 4 2" xfId="65" xr:uid="{2CFB3C38-8094-46D3-9FBA-1B61FE15AD26}"/>
    <cellStyle name="Normal 4 3" xfId="66" xr:uid="{A2DA78A4-139D-4B11-B2F0-746A21B58D1F}"/>
    <cellStyle name="Normal 4 4" xfId="67" xr:uid="{EA70A8D6-4046-4004-9632-AF05AA5A39DB}"/>
    <cellStyle name="Normal 4 5" xfId="68" xr:uid="{3949CF25-D040-4037-92D9-9351479DA919}"/>
    <cellStyle name="Normal 4 6" xfId="69" xr:uid="{69E013CB-BA50-4E8B-A5C0-C843DA33E264}"/>
    <cellStyle name="Normal 4 7" xfId="70" xr:uid="{7DD290AD-4ABB-4C08-A97A-ACF634E42CFB}"/>
    <cellStyle name="Normal 4 8" xfId="71" xr:uid="{1166C55F-327A-47B6-BCFF-2B4F705CC857}"/>
    <cellStyle name="Normal 4 9" xfId="72" xr:uid="{363ACE4B-7C9E-4D62-88C2-14027476544C}"/>
    <cellStyle name="Normal 45 2" xfId="107" xr:uid="{C587AD4C-71D3-4899-95B6-C092C8B9EBB1}"/>
    <cellStyle name="Normal 5" xfId="73" xr:uid="{0BF44E70-1E42-4571-A190-1EFFD169FCDB}"/>
    <cellStyle name="Normal 5 2" xfId="74" xr:uid="{C4F3B6DF-7709-41F9-A704-938439873B71}"/>
    <cellStyle name="Normal 5 3" xfId="75" xr:uid="{084D1488-AF90-477D-9DD4-ED9C9243978C}"/>
    <cellStyle name="Normal 5 4" xfId="76" xr:uid="{B0D311F8-E8EB-490C-A0E9-35E0D8EE5F0A}"/>
    <cellStyle name="Normal 5 5" xfId="77" xr:uid="{9D591EF2-748A-4FDD-AFB2-477887BE84EA}"/>
    <cellStyle name="Normal 5 6" xfId="78" xr:uid="{DC0E9175-D69D-4EDB-8F1B-0494E5B37213}"/>
    <cellStyle name="Normal 5 7" xfId="79" xr:uid="{E618C0D3-EEB3-41CE-9BF7-8A1561A051FF}"/>
    <cellStyle name="Normal 5 8" xfId="145" xr:uid="{556CC364-F0BA-4F37-9D63-1206653DFD9C}"/>
    <cellStyle name="Normal 6" xfId="7" xr:uid="{C24DBAF1-BFAA-4506-AB0D-D5F0D85E3BC4}"/>
    <cellStyle name="Normal 6 2" xfId="80" xr:uid="{CFB88584-975B-49A0-9661-9FBF821A2B84}"/>
    <cellStyle name="Normal 6 3" xfId="81" xr:uid="{CBC1158F-E39B-4C34-8558-A262A18703DD}"/>
    <cellStyle name="Normal 6 4" xfId="82" xr:uid="{EAC80245-1DB3-429C-9CAF-534512CF5311}"/>
    <cellStyle name="Normal 6 5" xfId="83" xr:uid="{1ED89B50-0DE9-487D-A5F7-811712BDAC4A}"/>
    <cellStyle name="Normal 6 6" xfId="84" xr:uid="{FD60BAA6-AF99-4AC0-A9F3-428FB59FAE7E}"/>
    <cellStyle name="Normal 6 7" xfId="85" xr:uid="{EFE47FD6-D323-44E4-8D4E-299CD28A3F9A}"/>
    <cellStyle name="Normal 7 2" xfId="86" xr:uid="{75B579C6-EAD0-40CB-888D-9A2EC7AA860F}"/>
    <cellStyle name="Normal 7 3" xfId="87" xr:uid="{304CC67E-2E9B-4B9A-9270-E0DC9DF20EC8}"/>
    <cellStyle name="Normal 7 4" xfId="88" xr:uid="{64B6BA6F-D6DA-4E59-9671-2307FA3E50D3}"/>
    <cellStyle name="Normal 7 5" xfId="89" xr:uid="{15F1BCE4-FDCE-4EBE-B9E8-D6DB54A95757}"/>
    <cellStyle name="Normal 7 6" xfId="90" xr:uid="{502778DE-809A-4295-AB42-1B84D2BA78F1}"/>
    <cellStyle name="Normal 7 7" xfId="91" xr:uid="{B2E03DA5-B06B-4D52-AD87-644F6D83A081}"/>
    <cellStyle name="Normal 8" xfId="120" xr:uid="{492FF4E0-E982-47A7-B33D-D5F443CB4F31}"/>
    <cellStyle name="Normal 8 2" xfId="147" xr:uid="{516E4DAD-06B4-4A27-9FB0-7ADE74F404F6}"/>
    <cellStyle name="Normal 9 2" xfId="106" xr:uid="{12C86FB6-2A88-4E38-B2AC-E201FDE3E4DE}"/>
    <cellStyle name="Percentagem 2" xfId="119" xr:uid="{02F2D112-6400-4E91-A451-74A063AF8D24}"/>
    <cellStyle name="Porcentagem 2" xfId="4" xr:uid="{B026B4F8-7BF4-4D7A-A68C-DA64278FE3B0}"/>
    <cellStyle name="Porcentagem 2 2" xfId="92" xr:uid="{74E87E40-FD54-46DA-89D5-397AF45BD331}"/>
    <cellStyle name="Porcentagem 2 2 2" xfId="105" xr:uid="{F6AD8066-D3EC-4453-B200-26D3CFE39BD5}"/>
    <cellStyle name="Porcentagem 3" xfId="10" xr:uid="{56999DBF-42A0-4D1B-973C-A11F82D4B976}"/>
    <cellStyle name="Separador de milhares 2" xfId="93" xr:uid="{32090AC1-5A7C-47F7-91DB-D58B38D709DB}"/>
    <cellStyle name="Separador de milhares 2 2" xfId="94" xr:uid="{B3E45ABD-BEDB-445B-B168-8CAF8144D2A3}"/>
    <cellStyle name="Separador de milhares 2 3" xfId="104" xr:uid="{3D06EA78-3B57-4364-85A2-FA0D27ACED69}"/>
    <cellStyle name="Separador de milhares 3" xfId="95" xr:uid="{E5DB5321-5F19-4C87-A5DC-A290906B18F7}"/>
    <cellStyle name="Separador de milhares 3 2" xfId="103" xr:uid="{E948BE92-949D-4FDA-B8F6-97283ECE7443}"/>
    <cellStyle name="Separador de milhares 3 3" xfId="146" xr:uid="{F5EB5045-4DE6-45B6-9E7F-BEB895CC2769}"/>
    <cellStyle name="Separador de milhares 4" xfId="100" xr:uid="{CC2E01DC-275B-43EE-AC6D-632E32A7BC57}"/>
    <cellStyle name="Separador de milhares 8" xfId="102" xr:uid="{25CBDD5E-66C3-41F6-B287-39C54C8D2666}"/>
    <cellStyle name="Separador de milhares 8 4" xfId="101" xr:uid="{72DBF1D7-CB4B-44FB-973A-F6F848DCE917}"/>
    <cellStyle name="Vírgula 2" xfId="3" xr:uid="{39D964B4-BB47-4152-9AB7-999176171728}"/>
    <cellStyle name="Vírgula 2 2" xfId="99" xr:uid="{283F3B09-6F9C-4F88-9DEE-99E1A201B324}"/>
    <cellStyle name="Vírgula 3" xfId="98" xr:uid="{DC3E02DB-4C46-43E2-B887-2AAB2CC42547}"/>
    <cellStyle name="Vírgula 4" xfId="9" xr:uid="{F019938D-45E2-44C5-B06E-EFD1B80854E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1</xdr:rowOff>
    </xdr:from>
    <xdr:to>
      <xdr:col>1</xdr:col>
      <xdr:colOff>428625</xdr:colOff>
      <xdr:row>1</xdr:row>
      <xdr:rowOff>712457</xdr:rowOff>
    </xdr:to>
    <xdr:pic>
      <xdr:nvPicPr>
        <xdr:cNvPr id="2" name="Imagem 1" descr="GV MUNICIPAL BRAZ">
          <a:extLst>
            <a:ext uri="{FF2B5EF4-FFF2-40B4-BE49-F238E27FC236}">
              <a16:creationId xmlns:a16="http://schemas.microsoft.com/office/drawing/2014/main" id="{D90FAD0F-48A1-4241-8D4B-009C76431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"/>
          <a:ext cx="1028699" cy="941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212482</xdr:colOff>
      <xdr:row>0</xdr:row>
      <xdr:rowOff>21981</xdr:rowOff>
    </xdr:from>
    <xdr:to>
      <xdr:col>1</xdr:col>
      <xdr:colOff>296470</xdr:colOff>
      <xdr:row>4</xdr:row>
      <xdr:rowOff>9525</xdr:rowOff>
    </xdr:to>
    <xdr:pic>
      <xdr:nvPicPr>
        <xdr:cNvPr id="3" name="Imagem 2" descr="GV MUNICIPAL BRAZ">
          <a:extLst>
            <a:ext uri="{FF2B5EF4-FFF2-40B4-BE49-F238E27FC236}">
              <a16:creationId xmlns:a16="http://schemas.microsoft.com/office/drawing/2014/main" id="{85F08D1C-6B3E-4AF1-BB06-98D05F02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82" y="21981"/>
          <a:ext cx="769788" cy="720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123825</xdr:rowOff>
    </xdr:from>
    <xdr:to>
      <xdr:col>2</xdr:col>
      <xdr:colOff>141342</xdr:colOff>
      <xdr:row>1</xdr:row>
      <xdr:rowOff>466725</xdr:rowOff>
    </xdr:to>
    <xdr:pic>
      <xdr:nvPicPr>
        <xdr:cNvPr id="2" name="Imagem 1" descr="GV MUNICIPAL BRAZ">
          <a:extLst>
            <a:ext uri="{FF2B5EF4-FFF2-40B4-BE49-F238E27FC236}">
              <a16:creationId xmlns:a16="http://schemas.microsoft.com/office/drawing/2014/main" id="{AF77EC08-D8B9-4573-96FB-37FB0E66E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1027167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114300</xdr:rowOff>
    </xdr:from>
    <xdr:to>
      <xdr:col>2</xdr:col>
      <xdr:colOff>122292</xdr:colOff>
      <xdr:row>1</xdr:row>
      <xdr:rowOff>819150</xdr:rowOff>
    </xdr:to>
    <xdr:pic>
      <xdr:nvPicPr>
        <xdr:cNvPr id="2" name="Imagem 1" descr="GV MUNICIPAL BRAZ">
          <a:extLst>
            <a:ext uri="{FF2B5EF4-FFF2-40B4-BE49-F238E27FC236}">
              <a16:creationId xmlns:a16="http://schemas.microsoft.com/office/drawing/2014/main" id="{8B01415D-1AD9-4D26-9DF6-AD5DAAF4A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4300"/>
          <a:ext cx="1027167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123825</xdr:rowOff>
    </xdr:from>
    <xdr:to>
      <xdr:col>4</xdr:col>
      <xdr:colOff>200025</xdr:colOff>
      <xdr:row>1</xdr:row>
      <xdr:rowOff>697829</xdr:rowOff>
    </xdr:to>
    <xdr:pic>
      <xdr:nvPicPr>
        <xdr:cNvPr id="2" name="Imagem 1" descr="GV MUNICIPAL BRAZ">
          <a:extLst>
            <a:ext uri="{FF2B5EF4-FFF2-40B4-BE49-F238E27FC236}">
              <a16:creationId xmlns:a16="http://schemas.microsoft.com/office/drawing/2014/main" id="{99BB15B0-EC53-4A70-A5F7-7D03F84A3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23825"/>
          <a:ext cx="1162050" cy="1088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0</xdr:rowOff>
    </xdr:from>
    <xdr:to>
      <xdr:col>2</xdr:col>
      <xdr:colOff>171450</xdr:colOff>
      <xdr:row>1</xdr:row>
      <xdr:rowOff>564479</xdr:rowOff>
    </xdr:to>
    <xdr:pic>
      <xdr:nvPicPr>
        <xdr:cNvPr id="2" name="Imagem 1" descr="GV MUNICIPAL BRAZ">
          <a:extLst>
            <a:ext uri="{FF2B5EF4-FFF2-40B4-BE49-F238E27FC236}">
              <a16:creationId xmlns:a16="http://schemas.microsoft.com/office/drawing/2014/main" id="{7B2EB889-5CC1-41DF-9FAA-153993889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162050" cy="1088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C3662-6595-49DA-8D28-7F3C66C79A51}">
  <dimension ref="A1:S27"/>
  <sheetViews>
    <sheetView tabSelected="1" workbookViewId="0">
      <selection activeCell="J11" sqref="J11:K14"/>
    </sheetView>
  </sheetViews>
  <sheetFormatPr defaultRowHeight="12.75" x14ac:dyDescent="0.2"/>
  <cols>
    <col min="1" max="1" width="9" style="13"/>
    <col min="2" max="2" width="13" style="13" customWidth="1"/>
    <col min="3" max="3" width="9" style="13"/>
    <col min="4" max="4" width="40.875" style="13" customWidth="1"/>
    <col min="5" max="6" width="9" style="13"/>
    <col min="7" max="7" width="11.125" style="13" customWidth="1"/>
    <col min="8" max="8" width="13.5" style="13" hidden="1" customWidth="1"/>
    <col min="9" max="9" width="18" style="13" customWidth="1"/>
    <col min="10" max="16384" width="9" style="13"/>
  </cols>
  <sheetData>
    <row r="1" spans="1:19" ht="18" x14ac:dyDescent="0.2">
      <c r="A1" s="114"/>
      <c r="B1" s="115"/>
      <c r="C1" s="115"/>
      <c r="D1" s="118" t="s">
        <v>5</v>
      </c>
      <c r="E1" s="118"/>
      <c r="F1" s="118"/>
      <c r="G1" s="118"/>
      <c r="H1" s="118"/>
      <c r="I1" s="118"/>
    </row>
    <row r="2" spans="1:19" ht="62.25" customHeight="1" x14ac:dyDescent="0.2">
      <c r="A2" s="116"/>
      <c r="B2" s="117"/>
      <c r="C2" s="117"/>
      <c r="D2" s="119" t="s">
        <v>6</v>
      </c>
      <c r="E2" s="120"/>
      <c r="F2" s="120"/>
      <c r="G2" s="120"/>
      <c r="H2" s="120"/>
      <c r="I2" s="121"/>
      <c r="N2" s="386"/>
      <c r="O2" s="387"/>
      <c r="P2" s="388"/>
      <c r="Q2" s="389"/>
      <c r="R2" s="389"/>
      <c r="S2" s="389"/>
    </row>
    <row r="3" spans="1:19" x14ac:dyDescent="0.2">
      <c r="A3" s="14" t="s">
        <v>7</v>
      </c>
      <c r="B3" s="122" t="s">
        <v>270</v>
      </c>
      <c r="C3" s="123"/>
      <c r="D3" s="124"/>
      <c r="E3" s="124"/>
      <c r="F3" s="124"/>
      <c r="G3" s="124"/>
      <c r="H3" s="114"/>
      <c r="I3" s="125"/>
      <c r="N3" s="386"/>
      <c r="O3" s="387"/>
      <c r="P3" s="388"/>
      <c r="Q3" s="389"/>
      <c r="R3" s="389"/>
      <c r="S3" s="389"/>
    </row>
    <row r="4" spans="1:19" x14ac:dyDescent="0.2">
      <c r="A4" s="14" t="s">
        <v>8</v>
      </c>
      <c r="B4" s="122" t="s">
        <v>269</v>
      </c>
      <c r="C4" s="123"/>
      <c r="D4" s="123"/>
      <c r="E4" s="123"/>
      <c r="F4" s="123"/>
      <c r="G4" s="123"/>
      <c r="H4" s="126"/>
      <c r="I4" s="127"/>
      <c r="N4" s="386"/>
      <c r="O4" s="387"/>
      <c r="P4" s="388"/>
      <c r="Q4" s="389"/>
      <c r="R4" s="389"/>
      <c r="S4" s="389"/>
    </row>
    <row r="5" spans="1:19" x14ac:dyDescent="0.2">
      <c r="A5" s="14" t="s">
        <v>9</v>
      </c>
      <c r="B5" s="122" t="s">
        <v>10</v>
      </c>
      <c r="C5" s="123"/>
      <c r="D5" s="123"/>
      <c r="E5" s="123"/>
      <c r="F5" s="123"/>
      <c r="G5" s="123"/>
      <c r="H5" s="15"/>
      <c r="I5" s="16"/>
      <c r="N5" s="386"/>
      <c r="O5" s="387"/>
      <c r="P5" s="388"/>
      <c r="Q5" s="389"/>
      <c r="R5" s="389"/>
      <c r="S5" s="389"/>
    </row>
    <row r="6" spans="1:19" x14ac:dyDescent="0.2">
      <c r="A6" s="17"/>
      <c r="B6" s="18"/>
      <c r="C6" s="19"/>
      <c r="D6" s="19"/>
      <c r="E6" s="19"/>
      <c r="F6" s="20"/>
      <c r="G6" s="20"/>
      <c r="H6" s="21"/>
      <c r="I6" s="22"/>
      <c r="N6" s="386"/>
      <c r="O6" s="387"/>
      <c r="P6" s="388"/>
      <c r="Q6" s="389"/>
      <c r="R6" s="389"/>
      <c r="S6" s="389"/>
    </row>
    <row r="7" spans="1:19" x14ac:dyDescent="0.2">
      <c r="A7" s="131" t="s">
        <v>22</v>
      </c>
      <c r="B7" s="132"/>
      <c r="C7" s="132"/>
      <c r="D7" s="132"/>
      <c r="E7" s="132"/>
      <c r="F7" s="132"/>
      <c r="G7" s="132"/>
      <c r="H7" s="132"/>
      <c r="I7" s="133"/>
      <c r="N7" s="386"/>
      <c r="O7" s="387"/>
      <c r="P7" s="388"/>
      <c r="Q7" s="389"/>
      <c r="R7" s="389"/>
      <c r="S7" s="389"/>
    </row>
    <row r="8" spans="1:19" ht="25.5" x14ac:dyDescent="0.2">
      <c r="A8" s="7" t="s">
        <v>13</v>
      </c>
      <c r="B8" s="8" t="s">
        <v>3</v>
      </c>
      <c r="C8" s="9" t="s">
        <v>26</v>
      </c>
      <c r="D8" s="8" t="s">
        <v>14</v>
      </c>
      <c r="E8" s="10" t="s">
        <v>15</v>
      </c>
      <c r="F8" s="11" t="s">
        <v>16</v>
      </c>
      <c r="G8" s="12" t="s">
        <v>271</v>
      </c>
      <c r="H8" s="112" t="s">
        <v>20</v>
      </c>
      <c r="I8" s="113" t="s">
        <v>21</v>
      </c>
      <c r="N8" s="386"/>
      <c r="O8" s="387"/>
      <c r="P8" s="388"/>
      <c r="Q8" s="389"/>
      <c r="R8" s="389"/>
      <c r="S8" s="389"/>
    </row>
    <row r="9" spans="1:19" x14ac:dyDescent="0.2">
      <c r="A9" s="134"/>
      <c r="B9" s="135"/>
      <c r="C9" s="135"/>
      <c r="D9" s="135"/>
      <c r="E9" s="135"/>
      <c r="F9" s="135"/>
      <c r="G9" s="135"/>
      <c r="H9" s="135"/>
      <c r="I9" s="133"/>
      <c r="N9" s="386"/>
      <c r="O9" s="387"/>
      <c r="P9" s="388"/>
      <c r="Q9" s="389"/>
      <c r="R9" s="389"/>
      <c r="S9" s="389"/>
    </row>
    <row r="10" spans="1:19" x14ac:dyDescent="0.2">
      <c r="A10" s="1">
        <v>1</v>
      </c>
      <c r="B10" s="2"/>
      <c r="C10" s="2"/>
      <c r="D10" s="3" t="s">
        <v>17</v>
      </c>
      <c r="E10" s="2"/>
      <c r="F10" s="2"/>
      <c r="G10" s="2"/>
      <c r="H10" s="2"/>
      <c r="I10" s="104"/>
      <c r="N10" s="386"/>
      <c r="O10" s="387"/>
      <c r="P10" s="388"/>
      <c r="Q10" s="389"/>
      <c r="R10" s="389"/>
      <c r="S10" s="389"/>
    </row>
    <row r="11" spans="1:19" ht="25.5" x14ac:dyDescent="0.2">
      <c r="A11" s="22" t="s">
        <v>18</v>
      </c>
      <c r="B11" s="22"/>
      <c r="C11" s="392">
        <v>0.15</v>
      </c>
      <c r="D11" s="111" t="s">
        <v>276</v>
      </c>
      <c r="E11" s="22" t="s">
        <v>4</v>
      </c>
      <c r="F11" s="107">
        <v>1</v>
      </c>
      <c r="G11" s="108">
        <v>17250</v>
      </c>
      <c r="H11" s="107">
        <f>G11*(1+$I$5)</f>
        <v>17250</v>
      </c>
      <c r="I11" s="105">
        <f>G11*F11</f>
        <v>17250</v>
      </c>
      <c r="N11" s="386"/>
      <c r="O11" s="387"/>
      <c r="P11" s="388"/>
      <c r="Q11" s="389"/>
      <c r="R11" s="389"/>
      <c r="S11" s="389"/>
    </row>
    <row r="12" spans="1:19" ht="25.5" x14ac:dyDescent="0.2">
      <c r="A12" s="22" t="s">
        <v>266</v>
      </c>
      <c r="B12" s="22"/>
      <c r="C12" s="392">
        <v>0.35</v>
      </c>
      <c r="D12" s="111" t="s">
        <v>272</v>
      </c>
      <c r="E12" s="22" t="s">
        <v>4</v>
      </c>
      <c r="F12" s="107">
        <v>1</v>
      </c>
      <c r="G12" s="108">
        <v>40250</v>
      </c>
      <c r="H12" s="107"/>
      <c r="I12" s="105">
        <f t="shared" ref="I12:I14" si="0">G12*F12</f>
        <v>40250</v>
      </c>
      <c r="N12" s="386"/>
      <c r="O12" s="387"/>
      <c r="P12" s="388"/>
      <c r="Q12" s="389"/>
      <c r="R12" s="389"/>
      <c r="S12" s="389"/>
    </row>
    <row r="13" spans="1:19" ht="25.5" x14ac:dyDescent="0.2">
      <c r="A13" s="22" t="s">
        <v>267</v>
      </c>
      <c r="B13" s="22"/>
      <c r="C13" s="392">
        <v>0.25</v>
      </c>
      <c r="D13" s="111" t="s">
        <v>273</v>
      </c>
      <c r="E13" s="22" t="s">
        <v>4</v>
      </c>
      <c r="F13" s="107">
        <v>1</v>
      </c>
      <c r="G13" s="108">
        <v>28750</v>
      </c>
      <c r="H13" s="107"/>
      <c r="I13" s="105">
        <f t="shared" si="0"/>
        <v>28750</v>
      </c>
      <c r="N13" s="386"/>
      <c r="O13" s="387"/>
      <c r="P13" s="388"/>
      <c r="Q13" s="389"/>
      <c r="R13" s="389"/>
      <c r="S13" s="389"/>
    </row>
    <row r="14" spans="1:19" ht="25.5" x14ac:dyDescent="0.2">
      <c r="A14" s="22" t="s">
        <v>268</v>
      </c>
      <c r="B14" s="22"/>
      <c r="C14" s="392">
        <v>0.25</v>
      </c>
      <c r="D14" s="111" t="s">
        <v>274</v>
      </c>
      <c r="E14" s="22" t="s">
        <v>4</v>
      </c>
      <c r="F14" s="107">
        <v>1</v>
      </c>
      <c r="G14" s="108">
        <v>28750</v>
      </c>
      <c r="H14" s="107"/>
      <c r="I14" s="105">
        <f t="shared" si="0"/>
        <v>28750</v>
      </c>
      <c r="N14" s="386"/>
      <c r="O14" s="387"/>
      <c r="P14" s="388"/>
      <c r="Q14" s="389"/>
      <c r="R14" s="389"/>
      <c r="S14" s="389"/>
    </row>
    <row r="15" spans="1:19" x14ac:dyDescent="0.2">
      <c r="A15" s="22"/>
      <c r="B15" s="4"/>
      <c r="C15" s="391"/>
      <c r="D15" s="106"/>
      <c r="E15" s="22"/>
      <c r="F15" s="107"/>
      <c r="G15" s="108"/>
      <c r="H15" s="107"/>
      <c r="I15" s="105"/>
    </row>
    <row r="16" spans="1:19" x14ac:dyDescent="0.2">
      <c r="A16" s="136" t="s">
        <v>19</v>
      </c>
      <c r="B16" s="137"/>
      <c r="C16" s="137"/>
      <c r="D16" s="137"/>
      <c r="E16" s="137"/>
      <c r="F16" s="137"/>
      <c r="G16" s="137"/>
      <c r="H16" s="137"/>
      <c r="I16" s="109">
        <f>SUM(I11:I15)</f>
        <v>115000</v>
      </c>
    </row>
    <row r="17" spans="1:10" x14ac:dyDescent="0.2">
      <c r="A17" s="393"/>
      <c r="B17" s="138" t="s">
        <v>275</v>
      </c>
      <c r="C17" s="138"/>
      <c r="D17" s="138"/>
      <c r="E17" s="138"/>
      <c r="F17" s="138"/>
      <c r="G17" s="138"/>
      <c r="H17" s="393"/>
      <c r="I17" s="393"/>
      <c r="J17" s="390"/>
    </row>
    <row r="19" spans="1:10" x14ac:dyDescent="0.2">
      <c r="I19" s="394"/>
    </row>
    <row r="20" spans="1:10" x14ac:dyDescent="0.2">
      <c r="I20" s="394"/>
    </row>
    <row r="21" spans="1:10" x14ac:dyDescent="0.2">
      <c r="I21" s="394"/>
    </row>
    <row r="22" spans="1:10" x14ac:dyDescent="0.2">
      <c r="I22" s="394"/>
    </row>
    <row r="23" spans="1:10" x14ac:dyDescent="0.2">
      <c r="I23" s="394"/>
    </row>
    <row r="24" spans="1:10" x14ac:dyDescent="0.2">
      <c r="I24" s="394"/>
    </row>
    <row r="25" spans="1:10" x14ac:dyDescent="0.2">
      <c r="I25" s="394"/>
    </row>
    <row r="26" spans="1:10" x14ac:dyDescent="0.2">
      <c r="I26" s="394"/>
    </row>
    <row r="27" spans="1:10" x14ac:dyDescent="0.2">
      <c r="I27" s="394"/>
    </row>
  </sheetData>
  <mergeCells count="11">
    <mergeCell ref="B17:G17"/>
    <mergeCell ref="B5:G5"/>
    <mergeCell ref="A7:I7"/>
    <mergeCell ref="A9:I9"/>
    <mergeCell ref="A16:H16"/>
    <mergeCell ref="A1:C2"/>
    <mergeCell ref="D1:I1"/>
    <mergeCell ref="D2:I2"/>
    <mergeCell ref="B3:G3"/>
    <mergeCell ref="H3:I4"/>
    <mergeCell ref="B4:G4"/>
  </mergeCells>
  <phoneticPr fontId="40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9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AA289-3B9B-409C-BE52-2ED4B03ADF9B}">
  <dimension ref="A1:L20"/>
  <sheetViews>
    <sheetView workbookViewId="0">
      <selection activeCell="C31" sqref="C31"/>
    </sheetView>
  </sheetViews>
  <sheetFormatPr defaultRowHeight="14.25" x14ac:dyDescent="0.2"/>
  <cols>
    <col min="2" max="2" width="31.625" customWidth="1"/>
    <col min="3" max="3" width="11.875" bestFit="1" customWidth="1"/>
    <col min="4" max="10" width="9.125" bestFit="1" customWidth="1"/>
    <col min="11" max="11" width="11.875" bestFit="1" customWidth="1"/>
    <col min="12" max="12" width="9.125" bestFit="1" customWidth="1"/>
  </cols>
  <sheetData>
    <row r="1" spans="1:12" x14ac:dyDescent="0.2">
      <c r="A1" s="23"/>
      <c r="B1" s="24"/>
      <c r="C1" s="425" t="s">
        <v>7</v>
      </c>
      <c r="D1" s="426" t="str">
        <f>'Planilha de Serviços'!B3</f>
        <v>ELABORAÇÃO DE PROJETO DE ADEQUAÇÃO DE INFRAESTRUTURA</v>
      </c>
      <c r="E1" s="426"/>
      <c r="F1" s="426"/>
      <c r="G1" s="426"/>
      <c r="H1" s="426"/>
      <c r="I1" s="426"/>
      <c r="J1" s="426"/>
      <c r="K1" s="426"/>
      <c r="L1" s="427"/>
    </row>
    <row r="2" spans="1:12" x14ac:dyDescent="0.2">
      <c r="A2" s="25"/>
      <c r="B2" s="26"/>
      <c r="C2" s="17" t="s">
        <v>8</v>
      </c>
      <c r="D2" s="428" t="str">
        <f>'Planilha de Serviços'!B4</f>
        <v>RODOVIA SENADOR ROBERTO CAMPOS (TRECHO IFMT A ENTRONCAMENTO COM br 364)</v>
      </c>
      <c r="E2" s="428"/>
      <c r="F2" s="428"/>
      <c r="G2" s="428"/>
      <c r="H2" s="428"/>
      <c r="I2" s="428"/>
      <c r="J2" s="428"/>
      <c r="K2" s="428"/>
      <c r="L2" s="429"/>
    </row>
    <row r="3" spans="1:12" x14ac:dyDescent="0.2">
      <c r="A3" s="25"/>
      <c r="B3" s="26"/>
      <c r="C3" s="17" t="s">
        <v>9</v>
      </c>
      <c r="D3" s="428" t="s">
        <v>10</v>
      </c>
      <c r="E3" s="428"/>
      <c r="F3" s="428"/>
      <c r="G3" s="428"/>
      <c r="H3" s="428"/>
      <c r="I3" s="428"/>
      <c r="J3" s="428"/>
      <c r="K3" s="428"/>
      <c r="L3" s="429"/>
    </row>
    <row r="4" spans="1:12" ht="15" thickBot="1" x14ac:dyDescent="0.25">
      <c r="A4" s="25"/>
      <c r="B4" s="26"/>
      <c r="C4" s="413"/>
      <c r="D4" s="414"/>
      <c r="E4" s="415"/>
      <c r="F4" s="415"/>
      <c r="G4" s="415"/>
      <c r="H4" s="416"/>
      <c r="I4" s="417"/>
      <c r="J4" s="418"/>
      <c r="K4" s="418"/>
      <c r="L4" s="419"/>
    </row>
    <row r="5" spans="1:12" ht="15" thickBot="1" x14ac:dyDescent="0.25">
      <c r="A5" s="27"/>
      <c r="B5" s="28"/>
      <c r="C5" s="420" t="s">
        <v>23</v>
      </c>
      <c r="D5" s="421"/>
      <c r="E5" s="421"/>
      <c r="F5" s="421"/>
      <c r="G5" s="421"/>
      <c r="H5" s="421"/>
      <c r="I5" s="421"/>
      <c r="J5" s="421"/>
      <c r="K5" s="421"/>
      <c r="L5" s="422"/>
    </row>
    <row r="6" spans="1:12" ht="15" thickBot="1" x14ac:dyDescent="0.25">
      <c r="A6" s="139" t="s">
        <v>13</v>
      </c>
      <c r="B6" s="139" t="s">
        <v>24</v>
      </c>
      <c r="C6" s="141" t="s">
        <v>25</v>
      </c>
      <c r="D6" s="143" t="s">
        <v>26</v>
      </c>
      <c r="E6" s="423" t="s">
        <v>27</v>
      </c>
      <c r="F6" s="423"/>
      <c r="G6" s="423"/>
      <c r="H6" s="423"/>
      <c r="I6" s="423"/>
      <c r="J6" s="423"/>
      <c r="K6" s="423"/>
      <c r="L6" s="424"/>
    </row>
    <row r="7" spans="1:12" ht="15" thickBot="1" x14ac:dyDescent="0.25">
      <c r="A7" s="139"/>
      <c r="B7" s="139"/>
      <c r="C7" s="141"/>
      <c r="D7" s="143"/>
      <c r="E7" s="395" t="s">
        <v>28</v>
      </c>
      <c r="F7" s="396"/>
      <c r="G7" s="397" t="s">
        <v>29</v>
      </c>
      <c r="H7" s="396"/>
      <c r="I7" s="397" t="s">
        <v>30</v>
      </c>
      <c r="J7" s="396"/>
      <c r="K7" s="146" t="s">
        <v>31</v>
      </c>
      <c r="L7" s="145"/>
    </row>
    <row r="8" spans="1:12" ht="15" thickBot="1" x14ac:dyDescent="0.25">
      <c r="A8" s="140"/>
      <c r="B8" s="140"/>
      <c r="C8" s="142"/>
      <c r="D8" s="144"/>
      <c r="E8" s="29" t="s">
        <v>25</v>
      </c>
      <c r="F8" s="29" t="s">
        <v>26</v>
      </c>
      <c r="G8" s="29" t="s">
        <v>32</v>
      </c>
      <c r="H8" s="29" t="s">
        <v>26</v>
      </c>
      <c r="I8" s="29" t="s">
        <v>32</v>
      </c>
      <c r="J8" s="29" t="s">
        <v>26</v>
      </c>
      <c r="K8" s="29" t="s">
        <v>32</v>
      </c>
      <c r="L8" s="29" t="s">
        <v>26</v>
      </c>
    </row>
    <row r="9" spans="1:12" ht="15" thickBot="1" x14ac:dyDescent="0.25">
      <c r="A9" s="30"/>
      <c r="B9" s="31"/>
      <c r="C9" s="31"/>
      <c r="D9" s="32"/>
      <c r="E9" s="33"/>
      <c r="F9" s="34"/>
      <c r="G9" s="31"/>
      <c r="H9" s="31"/>
      <c r="I9" s="31"/>
      <c r="J9" s="31"/>
      <c r="K9" s="31"/>
      <c r="L9" s="34"/>
    </row>
    <row r="10" spans="1:12" ht="26.25" thickBot="1" x14ac:dyDescent="0.25">
      <c r="A10" s="398">
        <v>1</v>
      </c>
      <c r="B10" s="399" t="str">
        <f>'Planilha de Serviços'!D11</f>
        <v>Elaboração de Estudo Hidrológico e de Traçado com Memorial Descritivo</v>
      </c>
      <c r="C10" s="400">
        <f>'Planilha de Serviços'!I11</f>
        <v>17250</v>
      </c>
      <c r="D10" s="401">
        <f>C10/$C$19</f>
        <v>0.15</v>
      </c>
      <c r="E10" s="400">
        <f>C10*F10</f>
        <v>17250</v>
      </c>
      <c r="F10" s="401">
        <v>1</v>
      </c>
      <c r="G10" s="400">
        <f>C10*H10</f>
        <v>0</v>
      </c>
      <c r="H10" s="401">
        <v>0</v>
      </c>
      <c r="I10" s="400">
        <f>C10-E10</f>
        <v>0</v>
      </c>
      <c r="J10" s="401">
        <v>0</v>
      </c>
      <c r="K10" s="400">
        <f>E10+G10+I10</f>
        <v>17250</v>
      </c>
      <c r="L10" s="401">
        <f>K10/C10</f>
        <v>1</v>
      </c>
    </row>
    <row r="11" spans="1:12" ht="15" thickBot="1" x14ac:dyDescent="0.25">
      <c r="A11" s="402"/>
      <c r="B11" s="403"/>
      <c r="C11" s="403"/>
      <c r="D11" s="401"/>
      <c r="E11" s="404"/>
      <c r="F11" s="405"/>
      <c r="G11" s="400"/>
      <c r="H11" s="401"/>
      <c r="I11" s="400"/>
      <c r="J11" s="405"/>
      <c r="K11" s="400"/>
      <c r="L11" s="401"/>
    </row>
    <row r="12" spans="1:12" ht="39" thickBot="1" x14ac:dyDescent="0.25">
      <c r="A12" s="398">
        <v>2</v>
      </c>
      <c r="B12" s="399" t="str">
        <f>'Planilha de Serviços'!D12</f>
        <v>Projeto Geométrico, Terraplanagem e Pavimentação com Drenagem com Memorial Descritivo</v>
      </c>
      <c r="C12" s="400">
        <f>'Planilha de Serviços'!I12</f>
        <v>40250</v>
      </c>
      <c r="D12" s="401">
        <f>C12/$C$19</f>
        <v>0.35</v>
      </c>
      <c r="E12" s="400">
        <f t="shared" ref="E12" si="0">C12*F12</f>
        <v>0</v>
      </c>
      <c r="F12" s="401">
        <v>0</v>
      </c>
      <c r="G12" s="400">
        <f>C12*H12</f>
        <v>20125</v>
      </c>
      <c r="H12" s="401">
        <v>0.5</v>
      </c>
      <c r="I12" s="400">
        <f>J12*C12</f>
        <v>20125</v>
      </c>
      <c r="J12" s="401">
        <v>0.5</v>
      </c>
      <c r="K12" s="400">
        <f>E12+G12+I12</f>
        <v>40250</v>
      </c>
      <c r="L12" s="401">
        <f>K12/C12</f>
        <v>1</v>
      </c>
    </row>
    <row r="13" spans="1:12" ht="15" thickBot="1" x14ac:dyDescent="0.25">
      <c r="A13" s="402"/>
      <c r="B13" s="403"/>
      <c r="C13" s="403"/>
      <c r="D13" s="401"/>
      <c r="E13" s="404"/>
      <c r="F13" s="401"/>
      <c r="G13" s="400"/>
      <c r="H13" s="401"/>
      <c r="I13" s="400"/>
      <c r="J13" s="405"/>
      <c r="K13" s="400"/>
      <c r="L13" s="401"/>
    </row>
    <row r="14" spans="1:12" ht="39" thickBot="1" x14ac:dyDescent="0.25">
      <c r="A14" s="398">
        <v>3</v>
      </c>
      <c r="B14" s="399" t="str">
        <f>'Planilha de Serviços'!D13</f>
        <v>Projeto de Sinalização Viária e Acessibilidade com Memorial Descritivo</v>
      </c>
      <c r="C14" s="400">
        <f>'Planilha de Serviços'!I13</f>
        <v>28750</v>
      </c>
      <c r="D14" s="401">
        <f>C14/$C$19</f>
        <v>0.25</v>
      </c>
      <c r="E14" s="400">
        <f>F14*C14</f>
        <v>7187.5</v>
      </c>
      <c r="F14" s="401">
        <v>0.25</v>
      </c>
      <c r="G14" s="400">
        <f>C14*H14</f>
        <v>14375</v>
      </c>
      <c r="H14" s="401">
        <v>0.5</v>
      </c>
      <c r="I14" s="400">
        <f>J14*C14</f>
        <v>7187.5</v>
      </c>
      <c r="J14" s="401">
        <v>0.25</v>
      </c>
      <c r="K14" s="400">
        <f>E14+G14+I14</f>
        <v>28750</v>
      </c>
      <c r="L14" s="401">
        <f>K14/C14</f>
        <v>1</v>
      </c>
    </row>
    <row r="15" spans="1:12" ht="15" thickBot="1" x14ac:dyDescent="0.25">
      <c r="A15" s="402"/>
      <c r="B15" s="403"/>
      <c r="C15" s="403"/>
      <c r="D15" s="401"/>
      <c r="E15" s="403"/>
      <c r="F15" s="405"/>
      <c r="G15" s="403"/>
      <c r="H15" s="405"/>
      <c r="I15" s="403"/>
      <c r="J15" s="405"/>
      <c r="K15" s="400"/>
      <c r="L15" s="401"/>
    </row>
    <row r="16" spans="1:12" ht="39" thickBot="1" x14ac:dyDescent="0.25">
      <c r="A16" s="398">
        <v>4</v>
      </c>
      <c r="B16" s="399" t="str">
        <f>'Planilha de Serviços'!D14</f>
        <v>Planilha de Orçamento Sintético e Analítico, Cronograma,Memoria de Cálculo</v>
      </c>
      <c r="C16" s="400">
        <f>'Planilha de Serviços'!I14</f>
        <v>28750</v>
      </c>
      <c r="D16" s="401">
        <f>C16/$C$19</f>
        <v>0.25</v>
      </c>
      <c r="E16" s="406"/>
      <c r="F16" s="403"/>
      <c r="G16" s="406"/>
      <c r="H16" s="405"/>
      <c r="I16" s="400">
        <f>$C16*J16</f>
        <v>28750</v>
      </c>
      <c r="J16" s="401">
        <v>1</v>
      </c>
      <c r="K16" s="400">
        <f>E16+G16+I16</f>
        <v>28750</v>
      </c>
      <c r="L16" s="401">
        <f>K16/C16</f>
        <v>1</v>
      </c>
    </row>
    <row r="17" spans="1:12" ht="15" thickBot="1" x14ac:dyDescent="0.25">
      <c r="A17" s="30"/>
      <c r="B17" s="31"/>
      <c r="C17" s="31"/>
      <c r="D17" s="32"/>
      <c r="E17" s="31"/>
      <c r="F17" s="31"/>
      <c r="G17" s="31"/>
      <c r="H17" s="34"/>
      <c r="I17" s="31"/>
      <c r="J17" s="31"/>
      <c r="K17" s="35"/>
      <c r="L17" s="32"/>
    </row>
    <row r="18" spans="1:12" ht="15" thickBot="1" x14ac:dyDescent="0.25">
      <c r="A18" s="30"/>
      <c r="B18" s="31"/>
      <c r="C18" s="31"/>
      <c r="D18" s="32"/>
      <c r="E18" s="31"/>
      <c r="F18" s="31"/>
      <c r="G18" s="31"/>
      <c r="H18" s="34"/>
      <c r="I18" s="31"/>
      <c r="J18" s="31"/>
      <c r="K18" s="35"/>
      <c r="L18" s="32"/>
    </row>
    <row r="19" spans="1:12" ht="15" thickBot="1" x14ac:dyDescent="0.25">
      <c r="A19" s="36"/>
      <c r="B19" s="407" t="s">
        <v>33</v>
      </c>
      <c r="C19" s="408">
        <f>SUM(C9:C17)</f>
        <v>115000</v>
      </c>
      <c r="D19" s="409">
        <v>1</v>
      </c>
      <c r="E19" s="410">
        <f>SUM(E9:E18)</f>
        <v>24437.5</v>
      </c>
      <c r="F19" s="409">
        <f>E19/$C$19</f>
        <v>0.21249999999999999</v>
      </c>
      <c r="G19" s="410">
        <f>SUM(G9:G18)</f>
        <v>34500</v>
      </c>
      <c r="H19" s="409">
        <f>G19/$C$19</f>
        <v>0.3</v>
      </c>
      <c r="I19" s="410">
        <f>SUM(I9:I18)</f>
        <v>56062.5</v>
      </c>
      <c r="J19" s="409">
        <f t="shared" ref="J19" si="1">I19/$C$19</f>
        <v>0.48749999999999999</v>
      </c>
      <c r="K19" s="411">
        <f>SUM(K9:K17)</f>
        <v>115000</v>
      </c>
      <c r="L19" s="409">
        <f>K19/I20</f>
        <v>1</v>
      </c>
    </row>
    <row r="20" spans="1:12" ht="15" thickBot="1" x14ac:dyDescent="0.25">
      <c r="A20" s="36"/>
      <c r="B20" s="407" t="s">
        <v>34</v>
      </c>
      <c r="C20" s="412"/>
      <c r="D20" s="412"/>
      <c r="E20" s="410">
        <f>E19</f>
        <v>24437.5</v>
      </c>
      <c r="F20" s="409">
        <f>F19</f>
        <v>0.21249999999999999</v>
      </c>
      <c r="G20" s="410">
        <f>E20+G19</f>
        <v>58937.5</v>
      </c>
      <c r="H20" s="409">
        <f>H19+F20</f>
        <v>0.51249999999999996</v>
      </c>
      <c r="I20" s="410">
        <f>G20+I19</f>
        <v>115000</v>
      </c>
      <c r="J20" s="409">
        <f>J19+H20</f>
        <v>1</v>
      </c>
      <c r="K20" s="403"/>
      <c r="L20" s="403"/>
    </row>
  </sheetData>
  <mergeCells count="15">
    <mergeCell ref="A6:A8"/>
    <mergeCell ref="B6:B8"/>
    <mergeCell ref="C6:C8"/>
    <mergeCell ref="D6:D8"/>
    <mergeCell ref="E6:L6"/>
    <mergeCell ref="E7:F7"/>
    <mergeCell ref="G7:H7"/>
    <mergeCell ref="I7:J7"/>
    <mergeCell ref="K7:L7"/>
    <mergeCell ref="C5:L5"/>
    <mergeCell ref="D1:L1"/>
    <mergeCell ref="D2:L2"/>
    <mergeCell ref="D3:L3"/>
    <mergeCell ref="D4:G4"/>
    <mergeCell ref="H4:I4"/>
  </mergeCells>
  <pageMargins left="0.51181102362204722" right="0.51181102362204722" top="0.78740157480314965" bottom="0.78740157480314965" header="0.31496062992125984" footer="0.31496062992125984"/>
  <pageSetup paperSize="9" scale="8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0043F-DE45-4302-8679-A5CDFBF1C9CE}">
  <dimension ref="A1:K20"/>
  <sheetViews>
    <sheetView workbookViewId="0">
      <selection activeCell="K19" sqref="K19"/>
    </sheetView>
  </sheetViews>
  <sheetFormatPr defaultRowHeight="14.25" x14ac:dyDescent="0.2"/>
  <cols>
    <col min="3" max="3" width="13.125" customWidth="1"/>
    <col min="4" max="4" width="10.25" customWidth="1"/>
  </cols>
  <sheetData>
    <row r="1" spans="1:11" ht="48.75" customHeight="1" x14ac:dyDescent="0.2">
      <c r="A1" s="179"/>
      <c r="B1" s="180"/>
      <c r="C1" s="181"/>
      <c r="D1" s="161" t="s">
        <v>57</v>
      </c>
      <c r="E1" s="162"/>
      <c r="F1" s="162"/>
      <c r="G1" s="162"/>
      <c r="H1" s="162"/>
      <c r="I1" s="162"/>
      <c r="J1" s="162"/>
      <c r="K1" s="163"/>
    </row>
    <row r="2" spans="1:11" ht="45.75" customHeight="1" x14ac:dyDescent="0.2">
      <c r="A2" s="182"/>
      <c r="B2" s="183"/>
      <c r="C2" s="184"/>
      <c r="D2" s="164"/>
      <c r="E2" s="165"/>
      <c r="F2" s="165"/>
      <c r="G2" s="165"/>
      <c r="H2" s="165"/>
      <c r="I2" s="165"/>
      <c r="J2" s="165"/>
      <c r="K2" s="166"/>
    </row>
    <row r="3" spans="1:11" x14ac:dyDescent="0.2">
      <c r="A3" s="6" t="s">
        <v>7</v>
      </c>
      <c r="B3" s="122" t="s">
        <v>36</v>
      </c>
      <c r="C3" s="123"/>
      <c r="D3" s="123"/>
      <c r="E3" s="123"/>
      <c r="F3" s="123"/>
      <c r="G3" s="123"/>
      <c r="H3" s="123"/>
      <c r="I3" s="128"/>
      <c r="J3" s="147"/>
      <c r="K3" s="148"/>
    </row>
    <row r="4" spans="1:11" x14ac:dyDescent="0.2">
      <c r="A4" s="6" t="s">
        <v>8</v>
      </c>
      <c r="B4" s="122" t="e">
        <f>#REF!</f>
        <v>#REF!</v>
      </c>
      <c r="C4" s="123"/>
      <c r="D4" s="123"/>
      <c r="E4" s="123"/>
      <c r="F4" s="123"/>
      <c r="G4" s="123"/>
      <c r="H4" s="123"/>
      <c r="I4" s="128"/>
      <c r="J4" s="149"/>
      <c r="K4" s="150"/>
    </row>
    <row r="5" spans="1:11" x14ac:dyDescent="0.2">
      <c r="A5" s="6" t="s">
        <v>9</v>
      </c>
      <c r="B5" s="122" t="s">
        <v>10</v>
      </c>
      <c r="C5" s="123"/>
      <c r="D5" s="123"/>
      <c r="E5" s="128"/>
      <c r="F5" s="42" t="s">
        <v>12</v>
      </c>
      <c r="G5" s="153">
        <v>44287</v>
      </c>
      <c r="H5" s="154"/>
      <c r="I5" s="155"/>
      <c r="J5" s="149"/>
      <c r="K5" s="150"/>
    </row>
    <row r="6" spans="1:11" x14ac:dyDescent="0.2">
      <c r="A6" s="6" t="s">
        <v>11</v>
      </c>
      <c r="B6" s="188" t="e">
        <f>#REF!</f>
        <v>#REF!</v>
      </c>
      <c r="C6" s="189"/>
      <c r="D6" s="189"/>
      <c r="E6" s="190"/>
      <c r="F6" s="42" t="s">
        <v>38</v>
      </c>
      <c r="G6" s="191">
        <v>0.27689999999999998</v>
      </c>
      <c r="H6" s="192"/>
      <c r="I6" s="43"/>
      <c r="J6" s="151"/>
      <c r="K6" s="152"/>
    </row>
    <row r="7" spans="1:11" x14ac:dyDescent="0.2">
      <c r="A7" s="158" t="s">
        <v>58</v>
      </c>
      <c r="B7" s="132"/>
      <c r="C7" s="132"/>
      <c r="D7" s="132"/>
      <c r="E7" s="132"/>
      <c r="F7" s="132"/>
      <c r="G7" s="132"/>
      <c r="H7" s="132"/>
      <c r="I7" s="132"/>
      <c r="J7" s="132"/>
      <c r="K7" s="159"/>
    </row>
    <row r="8" spans="1:11" x14ac:dyDescent="0.2">
      <c r="A8" s="169" t="s">
        <v>0</v>
      </c>
      <c r="B8" s="171" t="s">
        <v>39</v>
      </c>
      <c r="C8" s="172"/>
      <c r="D8" s="175" t="s">
        <v>40</v>
      </c>
      <c r="E8" s="175" t="s">
        <v>41</v>
      </c>
      <c r="F8" s="175" t="s">
        <v>42</v>
      </c>
      <c r="G8" s="158" t="s">
        <v>43</v>
      </c>
      <c r="H8" s="132"/>
      <c r="I8" s="132"/>
      <c r="J8" s="159"/>
      <c r="K8" s="177" t="s">
        <v>44</v>
      </c>
    </row>
    <row r="9" spans="1:11" ht="38.25" x14ac:dyDescent="0.2">
      <c r="A9" s="170"/>
      <c r="B9" s="173"/>
      <c r="C9" s="174"/>
      <c r="D9" s="176"/>
      <c r="E9" s="176"/>
      <c r="F9" s="176"/>
      <c r="G9" s="44" t="s">
        <v>1</v>
      </c>
      <c r="H9" s="44" t="s">
        <v>2</v>
      </c>
      <c r="I9" s="37" t="s">
        <v>48</v>
      </c>
      <c r="J9" s="37" t="s">
        <v>49</v>
      </c>
      <c r="K9" s="178"/>
    </row>
    <row r="10" spans="1:11" x14ac:dyDescent="0.2">
      <c r="A10" s="158" t="s">
        <v>45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59"/>
    </row>
    <row r="11" spans="1:11" ht="28.5" customHeight="1" x14ac:dyDescent="0.2">
      <c r="A11" s="45">
        <v>1</v>
      </c>
      <c r="B11" s="122" t="e">
        <f>#REF!</f>
        <v>#REF!</v>
      </c>
      <c r="C11" s="128"/>
      <c r="D11" s="38" t="e">
        <f>#REF!</f>
        <v>#REF!</v>
      </c>
      <c r="E11" s="46">
        <v>7.5</v>
      </c>
      <c r="F11" s="47" t="e">
        <f>TRUNC(E11*D11,2)</f>
        <v>#REF!</v>
      </c>
      <c r="G11" s="48" t="e">
        <f>#REF!</f>
        <v>#REF!</v>
      </c>
      <c r="H11" s="49"/>
      <c r="I11" s="39" t="e">
        <f>#REF!</f>
        <v>#REF!</v>
      </c>
      <c r="J11" s="38" t="e">
        <f>I11</f>
        <v>#REF!</v>
      </c>
      <c r="K11" s="50" t="e">
        <f>TRUNC(F11+J11,2)</f>
        <v>#REF!</v>
      </c>
    </row>
    <row r="12" spans="1:11" ht="29.25" customHeight="1" x14ac:dyDescent="0.2">
      <c r="A12" s="45">
        <v>2</v>
      </c>
      <c r="B12" s="122" t="e">
        <f>#REF!</f>
        <v>#REF!</v>
      </c>
      <c r="C12" s="128"/>
      <c r="D12" s="38" t="e">
        <f>#REF!</f>
        <v>#REF!</v>
      </c>
      <c r="E12" s="46">
        <v>7.5</v>
      </c>
      <c r="F12" s="47" t="e">
        <f t="shared" ref="F12" si="0">TRUNC(E12*D12,2)</f>
        <v>#REF!</v>
      </c>
      <c r="G12" s="48" t="e">
        <f>#REF!</f>
        <v>#REF!</v>
      </c>
      <c r="H12" s="5"/>
      <c r="I12" s="39" t="e">
        <f>#REF!</f>
        <v>#REF!</v>
      </c>
      <c r="J12" s="38" t="e">
        <f>I12</f>
        <v>#REF!</v>
      </c>
      <c r="K12" s="50" t="e">
        <f t="shared" ref="K12" si="1">TRUNC(F12+J12,2)</f>
        <v>#REF!</v>
      </c>
    </row>
    <row r="13" spans="1:11" x14ac:dyDescent="0.2">
      <c r="A13" s="45"/>
      <c r="B13" s="122"/>
      <c r="C13" s="128"/>
      <c r="D13" s="38"/>
      <c r="E13" s="46"/>
      <c r="F13" s="47"/>
      <c r="G13" s="48"/>
      <c r="H13" s="49"/>
      <c r="I13" s="39"/>
      <c r="J13" s="38"/>
      <c r="K13" s="50"/>
    </row>
    <row r="14" spans="1:11" x14ac:dyDescent="0.2">
      <c r="A14" s="45"/>
      <c r="B14" s="122"/>
      <c r="C14" s="128"/>
      <c r="D14" s="38"/>
      <c r="E14" s="46"/>
      <c r="F14" s="47"/>
      <c r="G14" s="48"/>
      <c r="H14" s="49"/>
      <c r="I14" s="40"/>
      <c r="J14" s="38"/>
      <c r="K14" s="50"/>
    </row>
    <row r="15" spans="1:11" x14ac:dyDescent="0.2">
      <c r="A15" s="5"/>
      <c r="B15" s="167"/>
      <c r="C15" s="168"/>
      <c r="D15" s="5"/>
      <c r="E15" s="5"/>
      <c r="F15" s="5"/>
      <c r="G15" s="5"/>
      <c r="H15" s="5"/>
      <c r="I15" s="5"/>
      <c r="J15" s="5"/>
      <c r="K15" s="5"/>
    </row>
    <row r="16" spans="1:11" x14ac:dyDescent="0.2">
      <c r="A16" s="5"/>
      <c r="B16" s="167"/>
      <c r="C16" s="168"/>
      <c r="D16" s="5"/>
      <c r="E16" s="5"/>
      <c r="F16" s="5"/>
      <c r="G16" s="5"/>
      <c r="H16" s="5"/>
      <c r="I16" s="5"/>
      <c r="J16" s="5"/>
      <c r="K16" s="5"/>
    </row>
    <row r="17" spans="1:11" x14ac:dyDescent="0.2">
      <c r="A17" s="5"/>
      <c r="B17" s="167"/>
      <c r="C17" s="168"/>
      <c r="D17" s="5"/>
      <c r="E17" s="5"/>
      <c r="F17" s="5"/>
      <c r="G17" s="5"/>
      <c r="H17" s="5"/>
      <c r="I17" s="5"/>
      <c r="J17" s="5"/>
      <c r="K17" s="5"/>
    </row>
    <row r="18" spans="1:11" x14ac:dyDescent="0.2">
      <c r="A18" s="41"/>
      <c r="B18" s="156"/>
      <c r="C18" s="157"/>
      <c r="D18" s="41"/>
      <c r="E18" s="41"/>
      <c r="F18" s="41"/>
      <c r="G18" s="41"/>
      <c r="H18" s="41"/>
      <c r="I18" s="41"/>
      <c r="J18" s="41"/>
      <c r="K18" s="41"/>
    </row>
    <row r="19" spans="1:11" x14ac:dyDescent="0.2">
      <c r="A19" s="158" t="s">
        <v>46</v>
      </c>
      <c r="B19" s="132"/>
      <c r="C19" s="159"/>
      <c r="D19" s="51" t="e">
        <f>SUM(D11:D18)</f>
        <v>#REF!</v>
      </c>
      <c r="E19" s="41"/>
      <c r="F19" s="52" t="e">
        <f>SUM(F11:F18)</f>
        <v>#REF!</v>
      </c>
      <c r="G19" s="41"/>
      <c r="H19" s="41"/>
      <c r="I19" s="41"/>
      <c r="J19" s="53" t="e">
        <f>SUM(J11:J18)</f>
        <v>#REF!</v>
      </c>
      <c r="K19" s="53" t="e">
        <f>TRUNC(SUM(K11:K18),2)</f>
        <v>#REF!</v>
      </c>
    </row>
    <row r="20" spans="1:11" x14ac:dyDescent="0.2">
      <c r="A20" s="158" t="s">
        <v>47</v>
      </c>
      <c r="B20" s="132"/>
      <c r="C20" s="159"/>
      <c r="D20" s="185" t="e">
        <f>K19</f>
        <v>#REF!</v>
      </c>
      <c r="E20" s="186"/>
      <c r="F20" s="186"/>
      <c r="G20" s="186"/>
      <c r="H20" s="186"/>
      <c r="I20" s="186"/>
      <c r="J20" s="186"/>
      <c r="K20" s="187"/>
    </row>
  </sheetData>
  <mergeCells count="29">
    <mergeCell ref="B4:I4"/>
    <mergeCell ref="B5:E5"/>
    <mergeCell ref="G5:I5"/>
    <mergeCell ref="B6:E6"/>
    <mergeCell ref="G6:H6"/>
    <mergeCell ref="A20:C20"/>
    <mergeCell ref="D20:K20"/>
    <mergeCell ref="A10:K10"/>
    <mergeCell ref="B11:C11"/>
    <mergeCell ref="B12:C12"/>
    <mergeCell ref="B13:C13"/>
    <mergeCell ref="B14:C14"/>
    <mergeCell ref="B15:C15"/>
    <mergeCell ref="D1:K2"/>
    <mergeCell ref="B16:C16"/>
    <mergeCell ref="B17:C17"/>
    <mergeCell ref="B18:C18"/>
    <mergeCell ref="A19:C19"/>
    <mergeCell ref="A7:K7"/>
    <mergeCell ref="A8:A9"/>
    <mergeCell ref="B8:C9"/>
    <mergeCell ref="D8:D9"/>
    <mergeCell ref="E8:E9"/>
    <mergeCell ref="F8:F9"/>
    <mergeCell ref="G8:J8"/>
    <mergeCell ref="K8:K9"/>
    <mergeCell ref="A1:C2"/>
    <mergeCell ref="B3:I3"/>
    <mergeCell ref="J3:K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FECFA-86D6-49E8-A34A-12DF4DA52304}">
  <dimension ref="A1:K19"/>
  <sheetViews>
    <sheetView workbookViewId="0">
      <selection activeCell="I11" sqref="I11"/>
    </sheetView>
  </sheetViews>
  <sheetFormatPr defaultRowHeight="14.25" x14ac:dyDescent="0.2"/>
  <sheetData>
    <row r="1" spans="1:11" ht="20.25" customHeight="1" x14ac:dyDescent="0.2">
      <c r="A1" s="193"/>
      <c r="B1" s="194"/>
      <c r="C1" s="195"/>
      <c r="D1" s="161" t="s">
        <v>57</v>
      </c>
      <c r="E1" s="162"/>
      <c r="F1" s="162"/>
      <c r="G1" s="162"/>
      <c r="H1" s="162"/>
      <c r="I1" s="162"/>
      <c r="J1" s="162"/>
      <c r="K1" s="163"/>
    </row>
    <row r="2" spans="1:11" ht="77.25" customHeight="1" x14ac:dyDescent="0.2">
      <c r="A2" s="196"/>
      <c r="B2" s="197"/>
      <c r="C2" s="198"/>
      <c r="D2" s="164"/>
      <c r="E2" s="165"/>
      <c r="F2" s="165"/>
      <c r="G2" s="165"/>
      <c r="H2" s="165"/>
      <c r="I2" s="165"/>
      <c r="J2" s="165"/>
      <c r="K2" s="166"/>
    </row>
    <row r="3" spans="1:11" x14ac:dyDescent="0.2">
      <c r="A3" s="6" t="s">
        <v>7</v>
      </c>
      <c r="B3" s="122" t="s">
        <v>36</v>
      </c>
      <c r="C3" s="123"/>
      <c r="D3" s="123"/>
      <c r="E3" s="123"/>
      <c r="F3" s="123"/>
      <c r="G3" s="123"/>
      <c r="H3" s="123"/>
      <c r="I3" s="123"/>
      <c r="J3" s="123"/>
      <c r="K3" s="128"/>
    </row>
    <row r="4" spans="1:11" x14ac:dyDescent="0.2">
      <c r="A4" s="6" t="s">
        <v>8</v>
      </c>
      <c r="B4" s="122" t="e">
        <f>#REF!</f>
        <v>#REF!</v>
      </c>
      <c r="C4" s="123"/>
      <c r="D4" s="123"/>
      <c r="E4" s="123"/>
      <c r="F4" s="123"/>
      <c r="G4" s="123"/>
      <c r="H4" s="123"/>
      <c r="I4" s="128"/>
      <c r="J4" s="147"/>
      <c r="K4" s="148"/>
    </row>
    <row r="5" spans="1:11" x14ac:dyDescent="0.2">
      <c r="A5" s="6" t="s">
        <v>9</v>
      </c>
      <c r="B5" s="122" t="s">
        <v>10</v>
      </c>
      <c r="C5" s="123"/>
      <c r="D5" s="123"/>
      <c r="E5" s="128"/>
      <c r="F5" s="42" t="s">
        <v>12</v>
      </c>
      <c r="G5" s="153">
        <v>44287</v>
      </c>
      <c r="H5" s="154"/>
      <c r="I5" s="155"/>
      <c r="J5" s="149"/>
      <c r="K5" s="150"/>
    </row>
    <row r="6" spans="1:11" x14ac:dyDescent="0.2">
      <c r="A6" s="6" t="s">
        <v>37</v>
      </c>
      <c r="B6" s="188" t="e">
        <f>#REF!</f>
        <v>#REF!</v>
      </c>
      <c r="C6" s="189"/>
      <c r="D6" s="189"/>
      <c r="E6" s="190"/>
      <c r="F6" s="42" t="s">
        <v>38</v>
      </c>
      <c r="G6" s="199">
        <v>0.27689999999999998</v>
      </c>
      <c r="H6" s="200"/>
      <c r="I6" s="42"/>
      <c r="J6" s="151"/>
      <c r="K6" s="152"/>
    </row>
    <row r="7" spans="1:11" x14ac:dyDescent="0.2">
      <c r="A7" s="158" t="s">
        <v>59</v>
      </c>
      <c r="B7" s="132"/>
      <c r="C7" s="132"/>
      <c r="D7" s="132"/>
      <c r="E7" s="132"/>
      <c r="F7" s="132"/>
      <c r="G7" s="132"/>
      <c r="H7" s="132"/>
      <c r="I7" s="132"/>
      <c r="J7" s="132"/>
      <c r="K7" s="159"/>
    </row>
    <row r="8" spans="1:11" ht="38.25" x14ac:dyDescent="0.2">
      <c r="A8" s="54" t="s">
        <v>0</v>
      </c>
      <c r="B8" s="201" t="s">
        <v>39</v>
      </c>
      <c r="C8" s="202"/>
      <c r="D8" s="55" t="s">
        <v>44</v>
      </c>
      <c r="E8" s="55" t="s">
        <v>50</v>
      </c>
      <c r="F8" s="37" t="s">
        <v>51</v>
      </c>
      <c r="G8" s="44" t="s">
        <v>52</v>
      </c>
      <c r="H8" s="44" t="s">
        <v>53</v>
      </c>
      <c r="I8" s="44" t="s">
        <v>54</v>
      </c>
      <c r="J8" s="37" t="s">
        <v>55</v>
      </c>
      <c r="K8" s="44" t="s">
        <v>56</v>
      </c>
    </row>
    <row r="9" spans="1:11" x14ac:dyDescent="0.2">
      <c r="A9" s="158" t="s">
        <v>45</v>
      </c>
      <c r="B9" s="132"/>
      <c r="C9" s="132"/>
      <c r="D9" s="132"/>
      <c r="E9" s="132"/>
      <c r="F9" s="132"/>
      <c r="G9" s="132"/>
      <c r="H9" s="132"/>
      <c r="I9" s="132"/>
      <c r="J9" s="132"/>
      <c r="K9" s="159"/>
    </row>
    <row r="10" spans="1:11" ht="29.25" customHeight="1" x14ac:dyDescent="0.2">
      <c r="A10" s="45">
        <v>1</v>
      </c>
      <c r="B10" s="122" t="e">
        <f>Terraplanagem!B11</f>
        <v>#REF!</v>
      </c>
      <c r="C10" s="128"/>
      <c r="D10" s="50" t="e">
        <f>#REF!</f>
        <v>#REF!</v>
      </c>
      <c r="E10" s="46">
        <v>34.58</v>
      </c>
      <c r="F10" s="46">
        <v>10.08</v>
      </c>
      <c r="G10" s="56" t="e">
        <f>TRUNC((D10*E10)/1000,2)</f>
        <v>#REF!</v>
      </c>
      <c r="H10" s="56" t="e">
        <f>TRUNC((D10*F10)/1000,2)</f>
        <v>#REF!</v>
      </c>
      <c r="I10" s="56" t="e">
        <f>H10+G10</f>
        <v>#REF!</v>
      </c>
      <c r="J10" s="56">
        <v>62</v>
      </c>
      <c r="K10" s="47" t="e">
        <f>J10*I10</f>
        <v>#REF!</v>
      </c>
    </row>
    <row r="11" spans="1:11" ht="29.25" customHeight="1" x14ac:dyDescent="0.2">
      <c r="A11" s="45">
        <v>2</v>
      </c>
      <c r="B11" s="122" t="e">
        <f>Terraplanagem!B12</f>
        <v>#REF!</v>
      </c>
      <c r="C11" s="128"/>
      <c r="D11" s="50" t="e">
        <f>#REF!</f>
        <v>#REF!</v>
      </c>
      <c r="E11" s="46">
        <v>34.58</v>
      </c>
      <c r="F11" s="46">
        <v>10.08</v>
      </c>
      <c r="G11" s="56" t="e">
        <f t="shared" ref="G11" si="0">TRUNC((D11*E11)/1000,2)</f>
        <v>#REF!</v>
      </c>
      <c r="H11" s="56" t="e">
        <f t="shared" ref="H11" si="1">TRUNC((D11*F11)/1000,2)</f>
        <v>#REF!</v>
      </c>
      <c r="I11" s="56" t="e">
        <f t="shared" ref="I11" si="2">H11+G11</f>
        <v>#REF!</v>
      </c>
      <c r="J11" s="56">
        <v>62</v>
      </c>
      <c r="K11" s="47" t="e">
        <f t="shared" ref="K11" si="3">J11*I11</f>
        <v>#REF!</v>
      </c>
    </row>
    <row r="12" spans="1:11" x14ac:dyDescent="0.2">
      <c r="A12" s="45"/>
      <c r="B12" s="122"/>
      <c r="C12" s="128"/>
      <c r="D12" s="50"/>
      <c r="E12" s="46"/>
      <c r="F12" s="46"/>
      <c r="G12" s="56"/>
      <c r="H12" s="56"/>
      <c r="I12" s="56"/>
      <c r="J12" s="56"/>
      <c r="K12" s="47"/>
    </row>
    <row r="13" spans="1:11" x14ac:dyDescent="0.2">
      <c r="A13" s="45"/>
      <c r="B13" s="122"/>
      <c r="C13" s="128"/>
      <c r="D13" s="50"/>
      <c r="E13" s="46"/>
      <c r="F13" s="46"/>
      <c r="G13" s="56"/>
      <c r="H13" s="56"/>
      <c r="I13" s="56"/>
      <c r="J13" s="56"/>
      <c r="K13" s="47"/>
    </row>
    <row r="14" spans="1:11" x14ac:dyDescent="0.2">
      <c r="A14" s="41"/>
      <c r="B14" s="156"/>
      <c r="C14" s="157"/>
      <c r="D14" s="41"/>
      <c r="E14" s="41"/>
      <c r="F14" s="41"/>
      <c r="G14" s="41"/>
      <c r="H14" s="41"/>
      <c r="I14" s="41"/>
      <c r="J14" s="41"/>
      <c r="K14" s="41"/>
    </row>
    <row r="15" spans="1:11" x14ac:dyDescent="0.2">
      <c r="A15" s="41"/>
      <c r="B15" s="156"/>
      <c r="C15" s="157"/>
      <c r="D15" s="41"/>
      <c r="E15" s="41"/>
      <c r="F15" s="41"/>
      <c r="G15" s="41"/>
      <c r="H15" s="41"/>
      <c r="I15" s="41"/>
      <c r="J15" s="41"/>
      <c r="K15" s="41"/>
    </row>
    <row r="16" spans="1:11" x14ac:dyDescent="0.2">
      <c r="A16" s="41"/>
      <c r="B16" s="156"/>
      <c r="C16" s="157"/>
      <c r="D16" s="41"/>
      <c r="E16" s="41"/>
      <c r="F16" s="41"/>
      <c r="G16" s="41"/>
      <c r="H16" s="41"/>
      <c r="I16" s="41"/>
      <c r="J16" s="41"/>
      <c r="K16" s="41"/>
    </row>
    <row r="17" spans="1:11" x14ac:dyDescent="0.2">
      <c r="A17" s="41"/>
      <c r="B17" s="156"/>
      <c r="C17" s="157"/>
      <c r="D17" s="41"/>
      <c r="E17" s="41"/>
      <c r="F17" s="41"/>
      <c r="G17" s="41"/>
      <c r="H17" s="41"/>
      <c r="I17" s="41"/>
      <c r="J17" s="41"/>
      <c r="K17" s="41"/>
    </row>
    <row r="18" spans="1:11" x14ac:dyDescent="0.2">
      <c r="A18" s="158" t="s">
        <v>46</v>
      </c>
      <c r="B18" s="132"/>
      <c r="C18" s="159"/>
      <c r="D18" s="53" t="e">
        <f>SUM(D10:D17)</f>
        <v>#REF!</v>
      </c>
      <c r="E18" s="41"/>
      <c r="F18" s="41"/>
      <c r="G18" s="53" t="e">
        <f>SUM(G10:G17)</f>
        <v>#REF!</v>
      </c>
      <c r="H18" s="53" t="e">
        <f>SUM(H10:H17)</f>
        <v>#REF!</v>
      </c>
      <c r="I18" s="53" t="e">
        <f>SUM(I10:I17)</f>
        <v>#REF!</v>
      </c>
      <c r="J18" s="41"/>
      <c r="K18" s="53" t="e">
        <f>SUM(K10:K17)</f>
        <v>#REF!</v>
      </c>
    </row>
    <row r="19" spans="1:11" x14ac:dyDescent="0.2">
      <c r="B19" t="s">
        <v>60</v>
      </c>
    </row>
  </sheetData>
  <mergeCells count="21">
    <mergeCell ref="B17:C17"/>
    <mergeCell ref="A18:C18"/>
    <mergeCell ref="A7:K7"/>
    <mergeCell ref="B8:C8"/>
    <mergeCell ref="A9:K9"/>
    <mergeCell ref="B10:C10"/>
    <mergeCell ref="B11:C11"/>
    <mergeCell ref="B12:C12"/>
    <mergeCell ref="D1:K2"/>
    <mergeCell ref="B13:C13"/>
    <mergeCell ref="B14:C14"/>
    <mergeCell ref="B15:C15"/>
    <mergeCell ref="B16:C16"/>
    <mergeCell ref="A1:C2"/>
    <mergeCell ref="B3:K3"/>
    <mergeCell ref="B4:I4"/>
    <mergeCell ref="J4:K6"/>
    <mergeCell ref="B5:E5"/>
    <mergeCell ref="G5:I5"/>
    <mergeCell ref="B6:E6"/>
    <mergeCell ref="G6:H6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8E6CF-A1CC-4257-8C6A-D4C8333064EA}">
  <dimension ref="A1:N29"/>
  <sheetViews>
    <sheetView workbookViewId="0">
      <selection activeCell="L26" sqref="L26"/>
    </sheetView>
  </sheetViews>
  <sheetFormatPr defaultRowHeight="14.25" x14ac:dyDescent="0.2"/>
  <cols>
    <col min="3" max="3" width="4.25" customWidth="1"/>
    <col min="4" max="4" width="4.125" customWidth="1"/>
    <col min="5" max="5" width="4" customWidth="1"/>
    <col min="6" max="6" width="4.625" customWidth="1"/>
  </cols>
  <sheetData>
    <row r="1" spans="1:14" ht="40.5" customHeight="1" x14ac:dyDescent="0.2">
      <c r="A1" s="250"/>
      <c r="B1" s="251"/>
      <c r="C1" s="251"/>
      <c r="D1" s="251"/>
      <c r="E1" s="251"/>
      <c r="F1" s="251"/>
      <c r="G1" s="251"/>
      <c r="H1" s="254" t="s">
        <v>10</v>
      </c>
      <c r="I1" s="255"/>
      <c r="J1" s="255"/>
      <c r="K1" s="255"/>
      <c r="L1" s="256"/>
    </row>
    <row r="2" spans="1:14" ht="63" customHeight="1" x14ac:dyDescent="0.2">
      <c r="A2" s="252"/>
      <c r="B2" s="253"/>
      <c r="C2" s="253"/>
      <c r="D2" s="253"/>
      <c r="E2" s="253"/>
      <c r="F2" s="253"/>
      <c r="G2" s="253"/>
      <c r="H2" s="254" t="s">
        <v>35</v>
      </c>
      <c r="I2" s="255"/>
      <c r="J2" s="255"/>
      <c r="K2" s="255"/>
      <c r="L2" s="256"/>
    </row>
    <row r="3" spans="1:14" x14ac:dyDescent="0.2">
      <c r="A3" s="6" t="s">
        <v>7</v>
      </c>
      <c r="B3" s="122" t="s">
        <v>36</v>
      </c>
      <c r="C3" s="123"/>
      <c r="D3" s="123"/>
      <c r="E3" s="123"/>
      <c r="F3" s="123"/>
      <c r="G3" s="123"/>
      <c r="H3" s="124"/>
      <c r="I3" s="124"/>
      <c r="J3" s="124"/>
      <c r="K3" s="124"/>
      <c r="L3" s="257"/>
    </row>
    <row r="4" spans="1:14" x14ac:dyDescent="0.2">
      <c r="A4" s="6" t="s">
        <v>8</v>
      </c>
      <c r="B4" s="122" t="e">
        <f>#REF!</f>
        <v>#REF!</v>
      </c>
      <c r="C4" s="123"/>
      <c r="D4" s="123"/>
      <c r="E4" s="123"/>
      <c r="F4" s="123"/>
      <c r="G4" s="123"/>
      <c r="H4" s="123"/>
      <c r="I4" s="128"/>
      <c r="J4" s="230" t="s">
        <v>38</v>
      </c>
      <c r="K4" s="231"/>
      <c r="L4" s="58">
        <v>0.27689999999999998</v>
      </c>
    </row>
    <row r="5" spans="1:14" x14ac:dyDescent="0.2">
      <c r="A5" s="6" t="s">
        <v>9</v>
      </c>
      <c r="B5" s="122" t="s">
        <v>10</v>
      </c>
      <c r="C5" s="123"/>
      <c r="D5" s="123"/>
      <c r="E5" s="123"/>
      <c r="F5" s="123"/>
      <c r="G5" s="128"/>
      <c r="H5" s="42" t="s">
        <v>12</v>
      </c>
      <c r="I5" s="59">
        <v>44287</v>
      </c>
      <c r="J5" s="147"/>
      <c r="K5" s="160"/>
      <c r="L5" s="148"/>
    </row>
    <row r="6" spans="1:14" x14ac:dyDescent="0.2">
      <c r="A6" s="6" t="s">
        <v>37</v>
      </c>
      <c r="B6" s="188" t="e">
        <f>#REF!</f>
        <v>#REF!</v>
      </c>
      <c r="C6" s="189"/>
      <c r="D6" s="189"/>
      <c r="E6" s="189"/>
      <c r="F6" s="189"/>
      <c r="G6" s="189"/>
      <c r="H6" s="190"/>
      <c r="I6" s="42"/>
      <c r="J6" s="151"/>
      <c r="K6" s="117"/>
      <c r="L6" s="152"/>
    </row>
    <row r="7" spans="1:14" x14ac:dyDescent="0.2">
      <c r="A7" s="158" t="s">
        <v>78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59"/>
    </row>
    <row r="8" spans="1:14" x14ac:dyDescent="0.2">
      <c r="A8" s="156"/>
      <c r="B8" s="220"/>
      <c r="C8" s="220"/>
      <c r="D8" s="220"/>
      <c r="E8" s="220"/>
      <c r="F8" s="220"/>
      <c r="G8" s="157"/>
      <c r="H8" s="241" t="s">
        <v>61</v>
      </c>
      <c r="I8" s="242"/>
      <c r="J8" s="243"/>
      <c r="K8" s="245" t="s">
        <v>62</v>
      </c>
      <c r="L8" s="246"/>
    </row>
    <row r="9" spans="1:14" ht="51" x14ac:dyDescent="0.2">
      <c r="A9" s="247" t="s">
        <v>63</v>
      </c>
      <c r="B9" s="248"/>
      <c r="C9" s="248"/>
      <c r="D9" s="248"/>
      <c r="E9" s="248"/>
      <c r="F9" s="248"/>
      <c r="G9" s="249"/>
      <c r="H9" s="37" t="s">
        <v>64</v>
      </c>
      <c r="I9" s="48" t="s">
        <v>65</v>
      </c>
      <c r="J9" s="244"/>
      <c r="K9" s="37" t="s">
        <v>64</v>
      </c>
      <c r="L9" s="48" t="s">
        <v>65</v>
      </c>
    </row>
    <row r="10" spans="1:14" x14ac:dyDescent="0.2">
      <c r="A10" s="158" t="s">
        <v>45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59"/>
    </row>
    <row r="11" spans="1:14" x14ac:dyDescent="0.2">
      <c r="A11" s="122" t="e">
        <f>#REF!</f>
        <v>#REF!</v>
      </c>
      <c r="B11" s="123"/>
      <c r="C11" s="123"/>
      <c r="D11" s="123"/>
      <c r="E11" s="123"/>
      <c r="F11" s="123"/>
      <c r="G11" s="128"/>
      <c r="H11" s="50" t="e">
        <f>TRUNC(Terraplanagem!F11*0.3,2)</f>
        <v>#REF!</v>
      </c>
      <c r="I11" s="61" t="s">
        <v>66</v>
      </c>
      <c r="J11" s="41"/>
      <c r="K11" s="50" t="e">
        <f>H11</f>
        <v>#REF!</v>
      </c>
      <c r="L11" s="61" t="s">
        <v>66</v>
      </c>
    </row>
    <row r="12" spans="1:14" x14ac:dyDescent="0.2">
      <c r="A12" s="122" t="e">
        <f>#REF!</f>
        <v>#REF!</v>
      </c>
      <c r="B12" s="123"/>
      <c r="C12" s="123"/>
      <c r="D12" s="123"/>
      <c r="E12" s="123"/>
      <c r="F12" s="123"/>
      <c r="G12" s="128"/>
      <c r="H12" s="67" t="e">
        <f>TRUNC(Terraplanagem!F12*0.3,2)</f>
        <v>#REF!</v>
      </c>
      <c r="I12" s="41"/>
      <c r="J12" s="41"/>
      <c r="K12" s="67" t="e">
        <f>K11+H12</f>
        <v>#REF!</v>
      </c>
      <c r="L12" s="41"/>
      <c r="N12" s="110"/>
    </row>
    <row r="13" spans="1:14" x14ac:dyDescent="0.2">
      <c r="A13" s="122"/>
      <c r="B13" s="123"/>
      <c r="C13" s="123"/>
      <c r="D13" s="123"/>
      <c r="E13" s="123"/>
      <c r="F13" s="123"/>
      <c r="G13" s="128"/>
      <c r="H13" s="60"/>
      <c r="I13" s="61" t="s">
        <v>66</v>
      </c>
      <c r="J13" s="41"/>
      <c r="K13" s="60"/>
      <c r="L13" s="61" t="s">
        <v>66</v>
      </c>
    </row>
    <row r="14" spans="1:14" x14ac:dyDescent="0.2">
      <c r="A14" s="156"/>
      <c r="B14" s="220"/>
      <c r="C14" s="220"/>
      <c r="D14" s="220"/>
      <c r="E14" s="220"/>
      <c r="F14" s="220"/>
      <c r="G14" s="157"/>
      <c r="H14" s="41"/>
      <c r="I14" s="41"/>
      <c r="J14" s="41"/>
      <c r="K14" s="41"/>
      <c r="L14" s="41"/>
    </row>
    <row r="15" spans="1:14" x14ac:dyDescent="0.2">
      <c r="A15" s="224" t="s">
        <v>67</v>
      </c>
      <c r="B15" s="225"/>
      <c r="C15" s="226"/>
      <c r="D15" s="230" t="s">
        <v>68</v>
      </c>
      <c r="E15" s="231"/>
      <c r="F15" s="230" t="s">
        <v>69</v>
      </c>
      <c r="G15" s="231"/>
      <c r="H15" s="68" t="e">
        <f>TRUNC((Terraplanagem!J11+Terraplanagem!J12)*0.3,2)</f>
        <v>#REF!</v>
      </c>
      <c r="I15" s="216" t="s">
        <v>66</v>
      </c>
      <c r="J15" s="41"/>
      <c r="K15" s="214" t="e">
        <f>H15+K12</f>
        <v>#REF!</v>
      </c>
      <c r="L15" s="216" t="s">
        <v>66</v>
      </c>
    </row>
    <row r="16" spans="1:14" x14ac:dyDescent="0.2">
      <c r="A16" s="227"/>
      <c r="B16" s="228"/>
      <c r="C16" s="229"/>
      <c r="D16" s="218"/>
      <c r="E16" s="219"/>
      <c r="F16" s="218"/>
      <c r="G16" s="219"/>
      <c r="H16" s="69"/>
      <c r="I16" s="217"/>
      <c r="J16" s="41"/>
      <c r="K16" s="215"/>
      <c r="L16" s="217"/>
    </row>
    <row r="17" spans="1:12" x14ac:dyDescent="0.2">
      <c r="A17" s="156"/>
      <c r="B17" s="220"/>
      <c r="C17" s="220"/>
      <c r="D17" s="220"/>
      <c r="E17" s="220"/>
      <c r="F17" s="220"/>
      <c r="G17" s="157"/>
      <c r="H17" s="41"/>
      <c r="I17" s="41"/>
      <c r="J17" s="41"/>
      <c r="K17" s="41"/>
      <c r="L17" s="41"/>
    </row>
    <row r="18" spans="1:12" x14ac:dyDescent="0.2">
      <c r="A18" s="221" t="s">
        <v>70</v>
      </c>
      <c r="B18" s="222"/>
      <c r="C18" s="222"/>
      <c r="D18" s="222"/>
      <c r="E18" s="222"/>
      <c r="F18" s="222"/>
      <c r="G18" s="223"/>
      <c r="H18" s="41"/>
      <c r="I18" s="41"/>
      <c r="J18" s="41"/>
      <c r="K18" s="62" t="e">
        <f>K15</f>
        <v>#REF!</v>
      </c>
      <c r="L18" s="63" t="s">
        <v>71</v>
      </c>
    </row>
    <row r="19" spans="1:12" x14ac:dyDescent="0.2">
      <c r="A19" s="156"/>
      <c r="B19" s="220"/>
      <c r="C19" s="220"/>
      <c r="D19" s="220"/>
      <c r="E19" s="220"/>
      <c r="F19" s="220"/>
      <c r="G19" s="157"/>
      <c r="H19" s="41"/>
      <c r="I19" s="41"/>
      <c r="J19" s="41"/>
      <c r="K19" s="41"/>
      <c r="L19" s="41"/>
    </row>
    <row r="20" spans="1:12" x14ac:dyDescent="0.2">
      <c r="A20" s="156"/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157"/>
    </row>
    <row r="21" spans="1:12" x14ac:dyDescent="0.2">
      <c r="A21" s="232" t="s">
        <v>72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4"/>
    </row>
    <row r="22" spans="1:12" x14ac:dyDescent="0.2">
      <c r="A22" s="235"/>
      <c r="B22" s="236"/>
      <c r="C22" s="236"/>
      <c r="D22" s="236"/>
      <c r="E22" s="236"/>
      <c r="F22" s="236"/>
      <c r="G22" s="236"/>
      <c r="H22" s="236"/>
      <c r="I22" s="236"/>
      <c r="J22" s="236"/>
      <c r="K22" s="236"/>
      <c r="L22" s="237"/>
    </row>
    <row r="23" spans="1:12" x14ac:dyDescent="0.2">
      <c r="A23" s="238"/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40"/>
    </row>
    <row r="24" spans="1:12" x14ac:dyDescent="0.2">
      <c r="A24" s="208" t="s">
        <v>73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10"/>
      <c r="L24" s="64">
        <v>2</v>
      </c>
    </row>
    <row r="25" spans="1:12" x14ac:dyDescent="0.2">
      <c r="A25" s="208" t="s">
        <v>74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10"/>
      <c r="L25" s="64">
        <v>1.6</v>
      </c>
    </row>
    <row r="26" spans="1:12" x14ac:dyDescent="0.2">
      <c r="A26" s="208" t="s">
        <v>75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10"/>
      <c r="L26" s="65" t="e">
        <f>TRUNC(K18*L24*L25,2)</f>
        <v>#REF!</v>
      </c>
    </row>
    <row r="27" spans="1:12" x14ac:dyDescent="0.2">
      <c r="A27" s="129" t="s">
        <v>76</v>
      </c>
      <c r="B27" s="130"/>
      <c r="C27" s="205" t="e">
        <f>K18</f>
        <v>#REF!</v>
      </c>
      <c r="D27" s="206"/>
      <c r="E27" s="206"/>
      <c r="F27" s="207"/>
      <c r="G27" s="66"/>
      <c r="H27" s="66"/>
      <c r="I27" s="66"/>
      <c r="J27" s="66"/>
      <c r="K27" s="66"/>
      <c r="L27" s="66"/>
    </row>
    <row r="28" spans="1:12" x14ac:dyDescent="0.2">
      <c r="A28" s="129" t="s">
        <v>77</v>
      </c>
      <c r="B28" s="130"/>
      <c r="C28" s="211">
        <v>0</v>
      </c>
      <c r="D28" s="212"/>
      <c r="E28" s="212"/>
      <c r="F28" s="213"/>
      <c r="G28" s="66"/>
      <c r="H28" s="66"/>
      <c r="I28" s="66"/>
      <c r="J28" s="66"/>
      <c r="K28" s="66"/>
      <c r="L28" s="66"/>
    </row>
    <row r="29" spans="1:12" x14ac:dyDescent="0.2">
      <c r="A29" s="203" t="s">
        <v>72</v>
      </c>
      <c r="B29" s="204"/>
      <c r="C29" s="205" t="e">
        <f>C27-C28</f>
        <v>#REF!</v>
      </c>
      <c r="D29" s="206"/>
      <c r="E29" s="206"/>
      <c r="F29" s="207"/>
      <c r="G29" s="66"/>
      <c r="H29" s="66"/>
      <c r="I29" s="66"/>
      <c r="J29" s="66"/>
      <c r="K29" s="66"/>
      <c r="L29" s="66"/>
    </row>
  </sheetData>
  <mergeCells count="44">
    <mergeCell ref="A1:G2"/>
    <mergeCell ref="H1:L1"/>
    <mergeCell ref="H2:L2"/>
    <mergeCell ref="B3:L3"/>
    <mergeCell ref="B4:I4"/>
    <mergeCell ref="J4:K4"/>
    <mergeCell ref="B5:G5"/>
    <mergeCell ref="J5:L6"/>
    <mergeCell ref="B6:H6"/>
    <mergeCell ref="A7:L7"/>
    <mergeCell ref="A8:G8"/>
    <mergeCell ref="H8:I8"/>
    <mergeCell ref="J8:J9"/>
    <mergeCell ref="K8:L8"/>
    <mergeCell ref="A9:G9"/>
    <mergeCell ref="A10:L10"/>
    <mergeCell ref="A11:G11"/>
    <mergeCell ref="A12:G12"/>
    <mergeCell ref="A13:G13"/>
    <mergeCell ref="A14:G14"/>
    <mergeCell ref="A24:K24"/>
    <mergeCell ref="K15:K16"/>
    <mergeCell ref="L15:L16"/>
    <mergeCell ref="D16:E16"/>
    <mergeCell ref="F16:G16"/>
    <mergeCell ref="A17:G17"/>
    <mergeCell ref="A18:G18"/>
    <mergeCell ref="A15:C16"/>
    <mergeCell ref="D15:E15"/>
    <mergeCell ref="F15:G15"/>
    <mergeCell ref="I15:I16"/>
    <mergeCell ref="A19:G19"/>
    <mergeCell ref="A20:L20"/>
    <mergeCell ref="A21:L21"/>
    <mergeCell ref="A22:L22"/>
    <mergeCell ref="A23:L23"/>
    <mergeCell ref="A29:B29"/>
    <mergeCell ref="C29:F29"/>
    <mergeCell ref="A25:K25"/>
    <mergeCell ref="A26:K26"/>
    <mergeCell ref="A27:B27"/>
    <mergeCell ref="C27:F27"/>
    <mergeCell ref="A28:B28"/>
    <mergeCell ref="C28:F2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BAA50-7F87-4361-9614-7FEA242C5A29}">
  <dimension ref="A1:N20"/>
  <sheetViews>
    <sheetView workbookViewId="0">
      <selection activeCell="P15" sqref="P15"/>
    </sheetView>
  </sheetViews>
  <sheetFormatPr defaultRowHeight="14.25" x14ac:dyDescent="0.2"/>
  <sheetData>
    <row r="1" spans="1:14" ht="41.25" customHeight="1" x14ac:dyDescent="0.2">
      <c r="A1" s="262"/>
      <c r="B1" s="263"/>
      <c r="C1" s="264"/>
      <c r="D1" s="259" t="s">
        <v>57</v>
      </c>
      <c r="E1" s="260"/>
      <c r="F1" s="260"/>
      <c r="G1" s="260"/>
      <c r="H1" s="260"/>
      <c r="I1" s="260"/>
      <c r="J1" s="260"/>
      <c r="K1" s="260"/>
      <c r="L1" s="260"/>
      <c r="M1" s="260"/>
      <c r="N1" s="261"/>
    </row>
    <row r="2" spans="1:14" ht="48" customHeight="1" x14ac:dyDescent="0.2">
      <c r="A2" s="265"/>
      <c r="B2" s="266"/>
      <c r="C2" s="267"/>
      <c r="D2" s="164"/>
      <c r="E2" s="165"/>
      <c r="F2" s="165"/>
      <c r="G2" s="165"/>
      <c r="H2" s="165"/>
      <c r="I2" s="165"/>
      <c r="J2" s="165"/>
      <c r="K2" s="165"/>
      <c r="L2" s="165"/>
      <c r="M2" s="165"/>
      <c r="N2" s="166"/>
    </row>
    <row r="3" spans="1:14" x14ac:dyDescent="0.2">
      <c r="A3" s="6" t="s">
        <v>7</v>
      </c>
      <c r="B3" s="122" t="s">
        <v>36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8"/>
    </row>
    <row r="4" spans="1:14" x14ac:dyDescent="0.2">
      <c r="A4" s="6" t="s">
        <v>8</v>
      </c>
      <c r="B4" s="122" t="e">
        <f>Cubação!$B$4</f>
        <v>#REF!</v>
      </c>
      <c r="C4" s="123"/>
      <c r="D4" s="123"/>
      <c r="E4" s="123"/>
      <c r="F4" s="123"/>
      <c r="G4" s="123"/>
      <c r="H4" s="128"/>
      <c r="I4" s="147"/>
      <c r="J4" s="160"/>
      <c r="K4" s="160"/>
      <c r="L4" s="160"/>
      <c r="M4" s="160"/>
      <c r="N4" s="148"/>
    </row>
    <row r="5" spans="1:14" ht="14.25" customHeight="1" x14ac:dyDescent="0.2">
      <c r="A5" s="6" t="s">
        <v>9</v>
      </c>
      <c r="B5" s="230" t="s">
        <v>10</v>
      </c>
      <c r="C5" s="258"/>
      <c r="D5" s="258"/>
      <c r="E5" s="231"/>
      <c r="F5" s="42" t="s">
        <v>12</v>
      </c>
      <c r="G5" s="269">
        <v>44317</v>
      </c>
      <c r="H5" s="231"/>
      <c r="I5" s="149"/>
      <c r="J5" s="268"/>
      <c r="K5" s="268"/>
      <c r="L5" s="268"/>
      <c r="M5" s="268"/>
      <c r="N5" s="150"/>
    </row>
    <row r="6" spans="1:14" x14ac:dyDescent="0.2">
      <c r="A6" s="6" t="s">
        <v>37</v>
      </c>
      <c r="B6" s="270" t="e">
        <f>Cubação!$B$6</f>
        <v>#REF!</v>
      </c>
      <c r="C6" s="271"/>
      <c r="D6" s="41"/>
      <c r="E6" s="41"/>
      <c r="F6" s="42" t="s">
        <v>38</v>
      </c>
      <c r="G6" s="70">
        <v>0.27689999999999998</v>
      </c>
      <c r="H6" s="42"/>
      <c r="I6" s="151"/>
      <c r="J6" s="117"/>
      <c r="K6" s="117"/>
      <c r="L6" s="117"/>
      <c r="M6" s="117"/>
      <c r="N6" s="152"/>
    </row>
    <row r="7" spans="1:14" ht="14.25" customHeight="1" x14ac:dyDescent="0.2">
      <c r="A7" s="158" t="s">
        <v>90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59"/>
    </row>
    <row r="8" spans="1:14" ht="63.75" x14ac:dyDescent="0.2">
      <c r="A8" s="44" t="s">
        <v>0</v>
      </c>
      <c r="B8" s="158" t="s">
        <v>39</v>
      </c>
      <c r="C8" s="159"/>
      <c r="D8" s="44" t="s">
        <v>44</v>
      </c>
      <c r="E8" s="44" t="s">
        <v>79</v>
      </c>
      <c r="F8" s="44" t="s">
        <v>80</v>
      </c>
      <c r="G8" s="44" t="s">
        <v>81</v>
      </c>
      <c r="H8" s="44" t="s">
        <v>82</v>
      </c>
      <c r="I8" s="44" t="s">
        <v>83</v>
      </c>
      <c r="J8" s="37" t="s">
        <v>84</v>
      </c>
      <c r="K8" s="44" t="s">
        <v>85</v>
      </c>
      <c r="L8" s="44" t="s">
        <v>86</v>
      </c>
      <c r="M8" s="37" t="s">
        <v>87</v>
      </c>
      <c r="N8" s="37" t="s">
        <v>88</v>
      </c>
    </row>
    <row r="9" spans="1:14" x14ac:dyDescent="0.2">
      <c r="A9" s="158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59"/>
    </row>
    <row r="10" spans="1:14" ht="29.25" customHeight="1" x14ac:dyDescent="0.2">
      <c r="A10" s="45">
        <v>1</v>
      </c>
      <c r="B10" s="122" t="e">
        <f>Terraplanagem!B11</f>
        <v>#REF!</v>
      </c>
      <c r="C10" s="128"/>
      <c r="D10" s="50" t="e">
        <f>Terraplanagem!K11</f>
        <v>#REF!</v>
      </c>
      <c r="E10" s="46">
        <v>0.15</v>
      </c>
      <c r="F10" s="57">
        <v>0.15</v>
      </c>
      <c r="G10" s="56" t="e">
        <f>TRUNC(E10*D10,2)</f>
        <v>#REF!</v>
      </c>
      <c r="H10" s="56" t="e">
        <f>TRUNC(F10*D10,2)</f>
        <v>#REF!</v>
      </c>
      <c r="I10" s="56" t="e">
        <f>H10+G10</f>
        <v>#REF!</v>
      </c>
      <c r="J10" s="46">
        <v>3</v>
      </c>
      <c r="K10" s="46">
        <v>3</v>
      </c>
      <c r="L10" s="46">
        <v>1.6</v>
      </c>
      <c r="M10" s="47" t="e">
        <f>TRUNC(I10*J10*L10,2)</f>
        <v>#REF!</v>
      </c>
      <c r="N10" s="47" t="e">
        <f>TRUNC(I10*K10*L10,2)</f>
        <v>#REF!</v>
      </c>
    </row>
    <row r="11" spans="1:14" ht="28.5" customHeight="1" x14ac:dyDescent="0.2">
      <c r="A11" s="45">
        <v>2</v>
      </c>
      <c r="B11" s="122" t="e">
        <f>Terraplanagem!B12</f>
        <v>#REF!</v>
      </c>
      <c r="C11" s="128"/>
      <c r="D11" s="50" t="e">
        <f>Terraplanagem!K12</f>
        <v>#REF!</v>
      </c>
      <c r="E11" s="46">
        <v>0.15</v>
      </c>
      <c r="F11" s="57">
        <v>0.15</v>
      </c>
      <c r="G11" s="56" t="e">
        <f t="shared" ref="G11" si="0">TRUNC(E11*D11,2)</f>
        <v>#REF!</v>
      </c>
      <c r="H11" s="56" t="e">
        <f t="shared" ref="H11" si="1">TRUNC(F11*D11,2)</f>
        <v>#REF!</v>
      </c>
      <c r="I11" s="56" t="e">
        <f t="shared" ref="I11" si="2">H11+G11</f>
        <v>#REF!</v>
      </c>
      <c r="J11" s="46">
        <v>3</v>
      </c>
      <c r="K11" s="46">
        <v>3</v>
      </c>
      <c r="L11" s="46">
        <v>1.6</v>
      </c>
      <c r="M11" s="47" t="e">
        <f t="shared" ref="M11" si="3">TRUNC(I11*J11*L11,2)</f>
        <v>#REF!</v>
      </c>
      <c r="N11" s="47" t="e">
        <f t="shared" ref="N11" si="4">TRUNC(I11*K11*L11,2)</f>
        <v>#REF!</v>
      </c>
    </row>
    <row r="12" spans="1:14" x14ac:dyDescent="0.2">
      <c r="A12" s="45"/>
      <c r="B12" s="122"/>
      <c r="C12" s="128"/>
      <c r="D12" s="50"/>
      <c r="E12" s="46"/>
      <c r="F12" s="57"/>
      <c r="G12" s="56"/>
      <c r="H12" s="56"/>
      <c r="I12" s="56"/>
      <c r="J12" s="46"/>
      <c r="K12" s="46"/>
      <c r="L12" s="46"/>
      <c r="M12" s="47"/>
      <c r="N12" s="47"/>
    </row>
    <row r="13" spans="1:14" x14ac:dyDescent="0.2">
      <c r="A13" s="45"/>
      <c r="B13" s="122"/>
      <c r="C13" s="128"/>
      <c r="D13" s="50"/>
      <c r="E13" s="46"/>
      <c r="F13" s="57"/>
      <c r="G13" s="56"/>
      <c r="H13" s="56"/>
      <c r="I13" s="56"/>
      <c r="J13" s="46"/>
      <c r="K13" s="46"/>
      <c r="L13" s="46"/>
      <c r="M13" s="47"/>
      <c r="N13" s="47"/>
    </row>
    <row r="14" spans="1:14" x14ac:dyDescent="0.2">
      <c r="A14" s="41"/>
      <c r="B14" s="156"/>
      <c r="C14" s="157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</row>
    <row r="15" spans="1:14" x14ac:dyDescent="0.2">
      <c r="A15" s="41"/>
      <c r="B15" s="156"/>
      <c r="C15" s="157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</row>
    <row r="16" spans="1:14" x14ac:dyDescent="0.2">
      <c r="A16" s="41"/>
      <c r="B16" s="156"/>
      <c r="C16" s="157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x14ac:dyDescent="0.2">
      <c r="A17" s="41"/>
      <c r="B17" s="156"/>
      <c r="C17" s="157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x14ac:dyDescent="0.2">
      <c r="A18" s="41"/>
      <c r="B18" s="156"/>
      <c r="C18" s="157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</row>
    <row r="19" spans="1:14" x14ac:dyDescent="0.2">
      <c r="A19" s="158" t="s">
        <v>89</v>
      </c>
      <c r="B19" s="132"/>
      <c r="C19" s="159"/>
      <c r="D19" s="52" t="e">
        <f>SUM(D10:D18)</f>
        <v>#REF!</v>
      </c>
      <c r="E19" s="41"/>
      <c r="F19" s="41"/>
      <c r="G19" s="52" t="e">
        <f>SUM(G10:G18)</f>
        <v>#REF!</v>
      </c>
      <c r="H19" s="52" t="e">
        <f>SUM(H10:H18)</f>
        <v>#REF!</v>
      </c>
      <c r="I19" s="52" t="e">
        <f>SUM(I10:I18)</f>
        <v>#REF!</v>
      </c>
      <c r="J19" s="41"/>
      <c r="K19" s="41"/>
      <c r="L19" s="41"/>
      <c r="M19" s="52" t="e">
        <f>SUM(M10:M18)</f>
        <v>#REF!</v>
      </c>
      <c r="N19" s="52" t="e">
        <f>SUM(N10:N18)</f>
        <v>#REF!</v>
      </c>
    </row>
    <row r="20" spans="1:14" x14ac:dyDescent="0.2">
      <c r="A20" s="71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</row>
  </sheetData>
  <mergeCells count="21">
    <mergeCell ref="B3:N3"/>
    <mergeCell ref="B4:H4"/>
    <mergeCell ref="I4:N6"/>
    <mergeCell ref="G5:H5"/>
    <mergeCell ref="B6:C6"/>
    <mergeCell ref="A19:C19"/>
    <mergeCell ref="B5:E5"/>
    <mergeCell ref="D1:N2"/>
    <mergeCell ref="B13:C13"/>
    <mergeCell ref="B14:C14"/>
    <mergeCell ref="B15:C15"/>
    <mergeCell ref="B16:C16"/>
    <mergeCell ref="B17:C17"/>
    <mergeCell ref="B18:C18"/>
    <mergeCell ref="A7:N7"/>
    <mergeCell ref="B8:C8"/>
    <mergeCell ref="A9:N9"/>
    <mergeCell ref="B10:C10"/>
    <mergeCell ref="B11:C11"/>
    <mergeCell ref="B12:C12"/>
    <mergeCell ref="A1:C2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E17C-907A-4282-8E22-CB138C14E66A}">
  <dimension ref="A1:Q19"/>
  <sheetViews>
    <sheetView workbookViewId="0">
      <selection activeCell="R21" sqref="R21"/>
    </sheetView>
  </sheetViews>
  <sheetFormatPr defaultRowHeight="14.25" x14ac:dyDescent="0.2"/>
  <sheetData>
    <row r="1" spans="1:17" x14ac:dyDescent="0.2">
      <c r="A1" s="307" t="s">
        <v>91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9"/>
    </row>
    <row r="2" spans="1:17" x14ac:dyDescent="0.2">
      <c r="A2" s="307" t="s">
        <v>92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9"/>
    </row>
    <row r="3" spans="1:17" x14ac:dyDescent="0.2">
      <c r="A3" s="72" t="s">
        <v>93</v>
      </c>
      <c r="B3" s="310" t="s">
        <v>94</v>
      </c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2"/>
    </row>
    <row r="4" spans="1:17" x14ac:dyDescent="0.2">
      <c r="A4" s="72" t="s">
        <v>95</v>
      </c>
      <c r="B4" s="310" t="s">
        <v>96</v>
      </c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2"/>
      <c r="O4" s="313" t="s">
        <v>97</v>
      </c>
      <c r="P4" s="314"/>
      <c r="Q4" s="315"/>
    </row>
    <row r="5" spans="1:17" x14ac:dyDescent="0.2">
      <c r="A5" s="72" t="s">
        <v>98</v>
      </c>
      <c r="B5" s="310" t="s">
        <v>99</v>
      </c>
      <c r="C5" s="311"/>
      <c r="D5" s="311"/>
      <c r="E5" s="311"/>
      <c r="F5" s="311"/>
      <c r="G5" s="311"/>
      <c r="H5" s="311"/>
      <c r="I5" s="311"/>
      <c r="J5" s="312"/>
      <c r="K5" s="73" t="s">
        <v>100</v>
      </c>
      <c r="L5" s="322" t="s">
        <v>101</v>
      </c>
      <c r="M5" s="323"/>
      <c r="N5" s="324"/>
      <c r="O5" s="316"/>
      <c r="P5" s="317"/>
      <c r="Q5" s="318"/>
    </row>
    <row r="6" spans="1:17" x14ac:dyDescent="0.2">
      <c r="A6" s="72" t="s">
        <v>102</v>
      </c>
      <c r="B6" s="325">
        <v>6801.88</v>
      </c>
      <c r="C6" s="326"/>
      <c r="D6" s="326"/>
      <c r="E6" s="326"/>
      <c r="F6" s="326"/>
      <c r="G6" s="326"/>
      <c r="H6" s="326"/>
      <c r="I6" s="326"/>
      <c r="J6" s="327"/>
      <c r="K6" s="73" t="s">
        <v>103</v>
      </c>
      <c r="L6" s="74">
        <v>0.27689999999999998</v>
      </c>
      <c r="M6" s="75"/>
      <c r="N6" s="72" t="s">
        <v>104</v>
      </c>
      <c r="O6" s="319"/>
      <c r="P6" s="320"/>
      <c r="Q6" s="321"/>
    </row>
    <row r="7" spans="1:17" x14ac:dyDescent="0.2">
      <c r="A7" s="285" t="s">
        <v>105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7"/>
    </row>
    <row r="8" spans="1:17" x14ac:dyDescent="0.2">
      <c r="A8" s="288" t="s">
        <v>106</v>
      </c>
      <c r="B8" s="290" t="s">
        <v>107</v>
      </c>
      <c r="C8" s="291"/>
      <c r="D8" s="294" t="s">
        <v>108</v>
      </c>
      <c r="E8" s="295"/>
      <c r="F8" s="295"/>
      <c r="G8" s="295"/>
      <c r="H8" s="296"/>
      <c r="I8" s="297" t="s">
        <v>109</v>
      </c>
      <c r="J8" s="298"/>
      <c r="K8" s="299" t="s">
        <v>110</v>
      </c>
      <c r="L8" s="299" t="s">
        <v>111</v>
      </c>
      <c r="M8" s="299" t="s">
        <v>112</v>
      </c>
      <c r="N8" s="299" t="s">
        <v>113</v>
      </c>
      <c r="O8" s="301" t="s">
        <v>114</v>
      </c>
      <c r="P8" s="301" t="s">
        <v>115</v>
      </c>
      <c r="Q8" s="303" t="s">
        <v>116</v>
      </c>
    </row>
    <row r="9" spans="1:17" x14ac:dyDescent="0.2">
      <c r="A9" s="289"/>
      <c r="B9" s="292"/>
      <c r="C9" s="293"/>
      <c r="D9" s="76" t="s">
        <v>117</v>
      </c>
      <c r="E9" s="76" t="s">
        <v>118</v>
      </c>
      <c r="F9" s="76" t="s">
        <v>119</v>
      </c>
      <c r="G9" s="77" t="s">
        <v>120</v>
      </c>
      <c r="H9" s="77" t="s">
        <v>121</v>
      </c>
      <c r="I9" s="78" t="s">
        <v>122</v>
      </c>
      <c r="J9" s="76" t="s">
        <v>123</v>
      </c>
      <c r="K9" s="300"/>
      <c r="L9" s="300"/>
      <c r="M9" s="300"/>
      <c r="N9" s="300"/>
      <c r="O9" s="302"/>
      <c r="P9" s="302"/>
      <c r="Q9" s="304"/>
    </row>
    <row r="10" spans="1:17" x14ac:dyDescent="0.2">
      <c r="A10" s="75"/>
      <c r="B10" s="274"/>
      <c r="C10" s="2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</row>
    <row r="11" spans="1:17" x14ac:dyDescent="0.2">
      <c r="A11" s="79">
        <v>1</v>
      </c>
      <c r="B11" s="305" t="s">
        <v>124</v>
      </c>
      <c r="C11" s="306"/>
      <c r="D11" s="80">
        <v>72</v>
      </c>
      <c r="E11" s="75"/>
      <c r="F11" s="80">
        <v>230</v>
      </c>
      <c r="G11" s="75"/>
      <c r="H11" s="75"/>
      <c r="I11" s="79">
        <v>4</v>
      </c>
      <c r="J11" s="75"/>
      <c r="K11" s="75"/>
      <c r="L11" s="79">
        <v>3</v>
      </c>
      <c r="M11" s="75"/>
      <c r="N11" s="75"/>
      <c r="O11" s="75"/>
      <c r="P11" s="75"/>
      <c r="Q11" s="75"/>
    </row>
    <row r="12" spans="1:17" x14ac:dyDescent="0.2">
      <c r="A12" s="75"/>
      <c r="B12" s="274"/>
      <c r="C12" s="2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</row>
    <row r="13" spans="1:17" x14ac:dyDescent="0.2">
      <c r="A13" s="75"/>
      <c r="B13" s="274"/>
      <c r="C13" s="2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</row>
    <row r="14" spans="1:17" x14ac:dyDescent="0.2">
      <c r="A14" s="75"/>
      <c r="B14" s="274"/>
      <c r="C14" s="2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</row>
    <row r="15" spans="1:17" x14ac:dyDescent="0.2">
      <c r="A15" s="75"/>
      <c r="B15" s="274"/>
      <c r="C15" s="2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</row>
    <row r="16" spans="1:17" x14ac:dyDescent="0.2">
      <c r="A16" s="276" t="s">
        <v>125</v>
      </c>
      <c r="B16" s="277"/>
      <c r="C16" s="278"/>
      <c r="D16" s="81">
        <v>72</v>
      </c>
      <c r="E16" s="82">
        <v>0</v>
      </c>
      <c r="F16" s="81">
        <v>230</v>
      </c>
      <c r="G16" s="82">
        <v>0</v>
      </c>
      <c r="H16" s="82">
        <v>0</v>
      </c>
      <c r="I16" s="272">
        <v>4</v>
      </c>
      <c r="J16" s="272">
        <v>0</v>
      </c>
      <c r="K16" s="272">
        <v>0</v>
      </c>
      <c r="L16" s="272">
        <v>3</v>
      </c>
      <c r="M16" s="272">
        <v>0</v>
      </c>
      <c r="N16" s="272">
        <v>0</v>
      </c>
      <c r="O16" s="272">
        <v>0</v>
      </c>
      <c r="P16" s="272">
        <v>0</v>
      </c>
      <c r="Q16" s="272">
        <v>0</v>
      </c>
    </row>
    <row r="17" spans="1:17" x14ac:dyDescent="0.2">
      <c r="A17" s="279" t="s">
        <v>126</v>
      </c>
      <c r="B17" s="280"/>
      <c r="C17" s="281"/>
      <c r="D17" s="282">
        <v>302</v>
      </c>
      <c r="E17" s="283"/>
      <c r="F17" s="283"/>
      <c r="G17" s="283"/>
      <c r="H17" s="284"/>
      <c r="I17" s="273"/>
      <c r="J17" s="273"/>
      <c r="K17" s="273"/>
      <c r="L17" s="273"/>
      <c r="M17" s="273"/>
      <c r="N17" s="273"/>
      <c r="O17" s="273"/>
      <c r="P17" s="273"/>
      <c r="Q17" s="273"/>
    </row>
    <row r="18" spans="1:17" x14ac:dyDescent="0.2">
      <c r="A18" s="83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</row>
    <row r="19" spans="1:17" x14ac:dyDescent="0.2">
      <c r="A19" s="84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</row>
  </sheetData>
  <mergeCells count="38">
    <mergeCell ref="A1:Q1"/>
    <mergeCell ref="A2:Q2"/>
    <mergeCell ref="B3:Q3"/>
    <mergeCell ref="B4:N4"/>
    <mergeCell ref="O4:Q6"/>
    <mergeCell ref="B5:J5"/>
    <mergeCell ref="L5:N5"/>
    <mergeCell ref="B6:J6"/>
    <mergeCell ref="B13:C13"/>
    <mergeCell ref="A7:Q7"/>
    <mergeCell ref="A8:A9"/>
    <mergeCell ref="B8:C9"/>
    <mergeCell ref="D8:H8"/>
    <mergeCell ref="I8:J8"/>
    <mergeCell ref="K8:K9"/>
    <mergeCell ref="L8:L9"/>
    <mergeCell ref="M8:M9"/>
    <mergeCell ref="N8:N9"/>
    <mergeCell ref="O8:O9"/>
    <mergeCell ref="P8:P9"/>
    <mergeCell ref="Q8:Q9"/>
    <mergeCell ref="B10:C10"/>
    <mergeCell ref="B11:C11"/>
    <mergeCell ref="B12:C12"/>
    <mergeCell ref="Q16:Q17"/>
    <mergeCell ref="B14:C14"/>
    <mergeCell ref="B15:C15"/>
    <mergeCell ref="A16:C16"/>
    <mergeCell ref="I16:I17"/>
    <mergeCell ref="J16:J17"/>
    <mergeCell ref="K16:K17"/>
    <mergeCell ref="A17:C17"/>
    <mergeCell ref="D17:H17"/>
    <mergeCell ref="L16:L17"/>
    <mergeCell ref="M16:M17"/>
    <mergeCell ref="N16:N17"/>
    <mergeCell ref="O16:O17"/>
    <mergeCell ref="P16:P17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C2520-54A3-41C5-B11D-0F5C8AA33B6A}">
  <dimension ref="A1:M99"/>
  <sheetViews>
    <sheetView workbookViewId="0">
      <selection activeCell="N22" sqref="N22"/>
    </sheetView>
  </sheetViews>
  <sheetFormatPr defaultRowHeight="14.25" x14ac:dyDescent="0.2"/>
  <sheetData>
    <row r="1" spans="1:13" x14ac:dyDescent="0.2">
      <c r="A1" s="376" t="s">
        <v>127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" spans="1:13" x14ac:dyDescent="0.2">
      <c r="A2" s="376" t="s">
        <v>128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8"/>
    </row>
    <row r="3" spans="1:13" x14ac:dyDescent="0.2">
      <c r="A3" s="85" t="s">
        <v>129</v>
      </c>
      <c r="B3" s="328" t="s">
        <v>130</v>
      </c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29"/>
    </row>
    <row r="4" spans="1:13" x14ac:dyDescent="0.2">
      <c r="A4" s="85" t="s">
        <v>131</v>
      </c>
      <c r="B4" s="328" t="s">
        <v>132</v>
      </c>
      <c r="C4" s="379"/>
      <c r="D4" s="379"/>
      <c r="E4" s="379"/>
      <c r="F4" s="379"/>
      <c r="G4" s="379"/>
      <c r="H4" s="379"/>
      <c r="I4" s="379"/>
      <c r="J4" s="329"/>
      <c r="K4" s="313" t="s">
        <v>133</v>
      </c>
      <c r="L4" s="314"/>
      <c r="M4" s="315"/>
    </row>
    <row r="5" spans="1:13" x14ac:dyDescent="0.2">
      <c r="A5" s="85" t="s">
        <v>134</v>
      </c>
      <c r="B5" s="328" t="s">
        <v>135</v>
      </c>
      <c r="C5" s="379"/>
      <c r="D5" s="379"/>
      <c r="E5" s="379"/>
      <c r="F5" s="329"/>
      <c r="G5" s="86" t="s">
        <v>136</v>
      </c>
      <c r="H5" s="380" t="s">
        <v>137</v>
      </c>
      <c r="I5" s="381"/>
      <c r="J5" s="382"/>
      <c r="K5" s="316"/>
      <c r="L5" s="317"/>
      <c r="M5" s="318"/>
    </row>
    <row r="6" spans="1:13" x14ac:dyDescent="0.2">
      <c r="A6" s="85" t="s">
        <v>138</v>
      </c>
      <c r="B6" s="383">
        <v>6801.88</v>
      </c>
      <c r="C6" s="384"/>
      <c r="D6" s="384"/>
      <c r="E6" s="384"/>
      <c r="F6" s="385"/>
      <c r="G6" s="86" t="s">
        <v>139</v>
      </c>
      <c r="H6" s="87">
        <v>0.27689999999999998</v>
      </c>
      <c r="I6" s="380" t="s">
        <v>140</v>
      </c>
      <c r="J6" s="382"/>
      <c r="K6" s="319"/>
      <c r="L6" s="320"/>
      <c r="M6" s="321"/>
    </row>
    <row r="7" spans="1:13" x14ac:dyDescent="0.2">
      <c r="A7" s="373" t="s">
        <v>141</v>
      </c>
      <c r="B7" s="374"/>
      <c r="C7" s="374"/>
      <c r="D7" s="374"/>
      <c r="E7" s="374"/>
      <c r="F7" s="374"/>
      <c r="G7" s="374"/>
      <c r="H7" s="374"/>
      <c r="I7" s="374"/>
      <c r="J7" s="374"/>
      <c r="K7" s="374"/>
      <c r="L7" s="374"/>
      <c r="M7" s="375"/>
    </row>
    <row r="8" spans="1:13" x14ac:dyDescent="0.2">
      <c r="A8" s="88" t="s">
        <v>142</v>
      </c>
      <c r="B8" s="338" t="s">
        <v>143</v>
      </c>
      <c r="C8" s="339"/>
      <c r="D8" s="89" t="s">
        <v>144</v>
      </c>
      <c r="E8" s="89" t="s">
        <v>145</v>
      </c>
      <c r="F8" s="89" t="s">
        <v>146</v>
      </c>
      <c r="G8" s="88" t="s">
        <v>147</v>
      </c>
      <c r="H8" s="88" t="s">
        <v>148</v>
      </c>
      <c r="I8" s="90"/>
      <c r="J8" s="90"/>
      <c r="K8" s="90"/>
      <c r="L8" s="91" t="s">
        <v>149</v>
      </c>
      <c r="M8" s="92" t="s">
        <v>150</v>
      </c>
    </row>
    <row r="9" spans="1:13" x14ac:dyDescent="0.2">
      <c r="A9" s="89" t="s">
        <v>151</v>
      </c>
      <c r="B9" s="365" t="s">
        <v>152</v>
      </c>
      <c r="C9" s="366"/>
      <c r="D9" s="366"/>
      <c r="E9" s="366"/>
      <c r="F9" s="366"/>
      <c r="G9" s="366"/>
      <c r="H9" s="366"/>
      <c r="I9" s="366"/>
      <c r="J9" s="367"/>
      <c r="K9" s="89" t="s">
        <v>153</v>
      </c>
      <c r="L9" s="336">
        <v>643.98</v>
      </c>
      <c r="M9" s="337"/>
    </row>
    <row r="10" spans="1:13" x14ac:dyDescent="0.2">
      <c r="A10" s="93" t="s">
        <v>154</v>
      </c>
      <c r="B10" s="328" t="s">
        <v>155</v>
      </c>
      <c r="C10" s="329"/>
      <c r="D10" s="93" t="s">
        <v>156</v>
      </c>
      <c r="E10" s="94">
        <v>72</v>
      </c>
      <c r="F10" s="94">
        <v>1</v>
      </c>
      <c r="G10" s="95">
        <v>1.5</v>
      </c>
      <c r="H10" s="75"/>
      <c r="I10" s="75"/>
      <c r="J10" s="75"/>
      <c r="K10" s="75"/>
      <c r="L10" s="75"/>
      <c r="M10" s="96">
        <v>108</v>
      </c>
    </row>
    <row r="11" spans="1:13" x14ac:dyDescent="0.2">
      <c r="A11" s="93" t="s">
        <v>157</v>
      </c>
      <c r="B11" s="328" t="s">
        <v>158</v>
      </c>
      <c r="C11" s="329"/>
      <c r="D11" s="93" t="s">
        <v>156</v>
      </c>
      <c r="E11" s="94">
        <v>0</v>
      </c>
      <c r="F11" s="94">
        <v>1.2</v>
      </c>
      <c r="G11" s="95">
        <v>1.5</v>
      </c>
      <c r="H11" s="75"/>
      <c r="I11" s="75"/>
      <c r="J11" s="75"/>
      <c r="K11" s="75"/>
      <c r="L11" s="75"/>
      <c r="M11" s="97">
        <v>0</v>
      </c>
    </row>
    <row r="12" spans="1:13" x14ac:dyDescent="0.2">
      <c r="A12" s="93" t="s">
        <v>159</v>
      </c>
      <c r="B12" s="328" t="s">
        <v>160</v>
      </c>
      <c r="C12" s="329"/>
      <c r="D12" s="93" t="s">
        <v>156</v>
      </c>
      <c r="E12" s="94">
        <v>230</v>
      </c>
      <c r="F12" s="94">
        <v>1.4</v>
      </c>
      <c r="G12" s="95">
        <v>1.5</v>
      </c>
      <c r="H12" s="75"/>
      <c r="I12" s="75"/>
      <c r="J12" s="75"/>
      <c r="K12" s="75"/>
      <c r="L12" s="75"/>
      <c r="M12" s="96">
        <v>483</v>
      </c>
    </row>
    <row r="13" spans="1:13" x14ac:dyDescent="0.2">
      <c r="A13" s="93" t="s">
        <v>161</v>
      </c>
      <c r="B13" s="328" t="s">
        <v>162</v>
      </c>
      <c r="C13" s="329"/>
      <c r="D13" s="93" t="s">
        <v>156</v>
      </c>
      <c r="E13" s="94">
        <v>0</v>
      </c>
      <c r="F13" s="94">
        <v>1.6</v>
      </c>
      <c r="G13" s="95">
        <v>1.5</v>
      </c>
      <c r="H13" s="75"/>
      <c r="I13" s="75"/>
      <c r="J13" s="75"/>
      <c r="K13" s="75"/>
      <c r="L13" s="75"/>
      <c r="M13" s="97">
        <v>0</v>
      </c>
    </row>
    <row r="14" spans="1:13" x14ac:dyDescent="0.2">
      <c r="A14" s="93" t="s">
        <v>163</v>
      </c>
      <c r="B14" s="328" t="s">
        <v>164</v>
      </c>
      <c r="C14" s="329"/>
      <c r="D14" s="93" t="s">
        <v>156</v>
      </c>
      <c r="E14" s="94">
        <v>0</v>
      </c>
      <c r="F14" s="94">
        <v>1.8</v>
      </c>
      <c r="G14" s="95">
        <v>1.5</v>
      </c>
      <c r="H14" s="75"/>
      <c r="I14" s="75"/>
      <c r="J14" s="75"/>
      <c r="K14" s="75"/>
      <c r="L14" s="75"/>
      <c r="M14" s="97">
        <v>0</v>
      </c>
    </row>
    <row r="15" spans="1:13" x14ac:dyDescent="0.2">
      <c r="A15" s="93" t="s">
        <v>165</v>
      </c>
      <c r="B15" s="328" t="s">
        <v>166</v>
      </c>
      <c r="C15" s="329"/>
      <c r="D15" s="93" t="s">
        <v>156</v>
      </c>
      <c r="E15" s="94">
        <v>0</v>
      </c>
      <c r="F15" s="94">
        <v>2.1</v>
      </c>
      <c r="G15" s="95">
        <v>1.5</v>
      </c>
      <c r="H15" s="75"/>
      <c r="I15" s="75"/>
      <c r="J15" s="75"/>
      <c r="K15" s="75"/>
      <c r="L15" s="75"/>
      <c r="M15" s="97">
        <v>0</v>
      </c>
    </row>
    <row r="16" spans="1:13" x14ac:dyDescent="0.2">
      <c r="A16" s="93" t="s">
        <v>167</v>
      </c>
      <c r="B16" s="328" t="s">
        <v>168</v>
      </c>
      <c r="C16" s="329"/>
      <c r="D16" s="93" t="s">
        <v>169</v>
      </c>
      <c r="E16" s="94">
        <v>4</v>
      </c>
      <c r="F16" s="94">
        <v>1.9</v>
      </c>
      <c r="G16" s="95">
        <v>1.5</v>
      </c>
      <c r="H16" s="94">
        <v>1.9</v>
      </c>
      <c r="I16" s="75"/>
      <c r="J16" s="75"/>
      <c r="K16" s="75"/>
      <c r="L16" s="75"/>
      <c r="M16" s="97">
        <v>21.66</v>
      </c>
    </row>
    <row r="17" spans="1:13" x14ac:dyDescent="0.2">
      <c r="A17" s="93" t="s">
        <v>170</v>
      </c>
      <c r="B17" s="328" t="s">
        <v>171</v>
      </c>
      <c r="C17" s="329"/>
      <c r="D17" s="93" t="s">
        <v>169</v>
      </c>
      <c r="E17" s="94">
        <v>0</v>
      </c>
      <c r="F17" s="94">
        <v>2.7</v>
      </c>
      <c r="G17" s="95">
        <v>1.5</v>
      </c>
      <c r="H17" s="94">
        <v>2.9</v>
      </c>
      <c r="I17" s="75"/>
      <c r="J17" s="75"/>
      <c r="K17" s="75"/>
      <c r="L17" s="75"/>
      <c r="M17" s="97">
        <v>0</v>
      </c>
    </row>
    <row r="18" spans="1:13" x14ac:dyDescent="0.2">
      <c r="A18" s="93" t="s">
        <v>172</v>
      </c>
      <c r="B18" s="328" t="s">
        <v>173</v>
      </c>
      <c r="C18" s="329"/>
      <c r="D18" s="93" t="s">
        <v>169</v>
      </c>
      <c r="E18" s="94">
        <v>0</v>
      </c>
      <c r="F18" s="94">
        <v>2.5</v>
      </c>
      <c r="G18" s="95">
        <v>1.5</v>
      </c>
      <c r="H18" s="94">
        <v>2.9</v>
      </c>
      <c r="I18" s="75"/>
      <c r="J18" s="75"/>
      <c r="K18" s="75"/>
      <c r="L18" s="75"/>
      <c r="M18" s="97">
        <v>0</v>
      </c>
    </row>
    <row r="19" spans="1:13" x14ac:dyDescent="0.2">
      <c r="A19" s="93" t="s">
        <v>174</v>
      </c>
      <c r="B19" s="328" t="s">
        <v>175</v>
      </c>
      <c r="C19" s="329"/>
      <c r="D19" s="93" t="s">
        <v>169</v>
      </c>
      <c r="E19" s="94">
        <v>3</v>
      </c>
      <c r="F19" s="94">
        <v>2.4</v>
      </c>
      <c r="G19" s="95">
        <v>1.5</v>
      </c>
      <c r="H19" s="94">
        <v>2.9</v>
      </c>
      <c r="I19" s="75"/>
      <c r="J19" s="75"/>
      <c r="K19" s="75"/>
      <c r="L19" s="75"/>
      <c r="M19" s="97">
        <v>31.32</v>
      </c>
    </row>
    <row r="20" spans="1:13" x14ac:dyDescent="0.2">
      <c r="A20" s="93" t="s">
        <v>176</v>
      </c>
      <c r="B20" s="328" t="s">
        <v>177</v>
      </c>
      <c r="C20" s="329"/>
      <c r="D20" s="93" t="s">
        <v>169</v>
      </c>
      <c r="E20" s="94">
        <v>0</v>
      </c>
      <c r="F20" s="94">
        <v>2.2999999999999998</v>
      </c>
      <c r="G20" s="95">
        <v>1.5</v>
      </c>
      <c r="H20" s="94">
        <v>2.9</v>
      </c>
      <c r="I20" s="75"/>
      <c r="J20" s="75"/>
      <c r="K20" s="75"/>
      <c r="L20" s="75"/>
      <c r="M20" s="97">
        <v>0</v>
      </c>
    </row>
    <row r="21" spans="1:13" x14ac:dyDescent="0.2">
      <c r="A21" s="93" t="s">
        <v>178</v>
      </c>
      <c r="B21" s="328" t="s">
        <v>179</v>
      </c>
      <c r="C21" s="329"/>
      <c r="D21" s="93" t="s">
        <v>169</v>
      </c>
      <c r="E21" s="94">
        <v>0</v>
      </c>
      <c r="F21" s="94">
        <v>2.5</v>
      </c>
      <c r="G21" s="95">
        <v>1.5</v>
      </c>
      <c r="H21" s="94">
        <v>2.9</v>
      </c>
      <c r="I21" s="75"/>
      <c r="J21" s="75"/>
      <c r="K21" s="75"/>
      <c r="L21" s="75"/>
      <c r="M21" s="97">
        <v>0</v>
      </c>
    </row>
    <row r="22" spans="1:13" x14ac:dyDescent="0.2">
      <c r="A22" s="93" t="s">
        <v>180</v>
      </c>
      <c r="B22" s="328" t="s">
        <v>181</v>
      </c>
      <c r="C22" s="329"/>
      <c r="D22" s="93" t="s">
        <v>169</v>
      </c>
      <c r="E22" s="94">
        <v>0</v>
      </c>
      <c r="F22" s="94">
        <v>2.1</v>
      </c>
      <c r="G22" s="95">
        <v>0.35</v>
      </c>
      <c r="H22" s="94">
        <v>4</v>
      </c>
      <c r="I22" s="75"/>
      <c r="J22" s="75"/>
      <c r="K22" s="75"/>
      <c r="L22" s="75"/>
      <c r="M22" s="97">
        <v>0</v>
      </c>
    </row>
    <row r="23" spans="1:13" ht="21.75" customHeight="1" x14ac:dyDescent="0.2">
      <c r="A23" s="89" t="s">
        <v>182</v>
      </c>
      <c r="B23" s="370" t="s">
        <v>183</v>
      </c>
      <c r="C23" s="371"/>
      <c r="D23" s="371"/>
      <c r="E23" s="371"/>
      <c r="F23" s="371"/>
      <c r="G23" s="371"/>
      <c r="H23" s="371"/>
      <c r="I23" s="371"/>
      <c r="J23" s="372"/>
      <c r="K23" s="89" t="s">
        <v>153</v>
      </c>
      <c r="L23" s="336">
        <v>139.24</v>
      </c>
      <c r="M23" s="337"/>
    </row>
    <row r="24" spans="1:13" x14ac:dyDescent="0.2">
      <c r="A24" s="93" t="s">
        <v>184</v>
      </c>
      <c r="B24" s="328" t="s">
        <v>155</v>
      </c>
      <c r="C24" s="329"/>
      <c r="D24" s="93" t="s">
        <v>156</v>
      </c>
      <c r="E24" s="94">
        <v>72</v>
      </c>
      <c r="F24" s="94">
        <v>1</v>
      </c>
      <c r="G24" s="95">
        <v>0</v>
      </c>
      <c r="H24" s="75"/>
      <c r="I24" s="75"/>
      <c r="J24" s="75"/>
      <c r="K24" s="75"/>
      <c r="L24" s="75"/>
      <c r="M24" s="97">
        <v>0</v>
      </c>
    </row>
    <row r="25" spans="1:13" x14ac:dyDescent="0.2">
      <c r="A25" s="93" t="s">
        <v>185</v>
      </c>
      <c r="B25" s="328" t="s">
        <v>158</v>
      </c>
      <c r="C25" s="329"/>
      <c r="D25" s="93" t="s">
        <v>156</v>
      </c>
      <c r="E25" s="94">
        <v>0</v>
      </c>
      <c r="F25" s="94">
        <v>1.2</v>
      </c>
      <c r="G25" s="95">
        <v>0.2</v>
      </c>
      <c r="H25" s="75"/>
      <c r="I25" s="75"/>
      <c r="J25" s="75"/>
      <c r="K25" s="75"/>
      <c r="L25" s="75"/>
      <c r="M25" s="97">
        <v>0</v>
      </c>
    </row>
    <row r="26" spans="1:13" x14ac:dyDescent="0.2">
      <c r="A26" s="93" t="s">
        <v>186</v>
      </c>
      <c r="B26" s="328" t="s">
        <v>160</v>
      </c>
      <c r="C26" s="329"/>
      <c r="D26" s="93" t="s">
        <v>156</v>
      </c>
      <c r="E26" s="94">
        <v>230</v>
      </c>
      <c r="F26" s="94">
        <v>1.4</v>
      </c>
      <c r="G26" s="95">
        <v>0.4</v>
      </c>
      <c r="H26" s="75"/>
      <c r="I26" s="75"/>
      <c r="J26" s="75"/>
      <c r="K26" s="75"/>
      <c r="L26" s="75"/>
      <c r="M26" s="96">
        <v>128.80000000000001</v>
      </c>
    </row>
    <row r="27" spans="1:13" x14ac:dyDescent="0.2">
      <c r="A27" s="93" t="s">
        <v>187</v>
      </c>
      <c r="B27" s="328" t="s">
        <v>162</v>
      </c>
      <c r="C27" s="329"/>
      <c r="D27" s="93" t="s">
        <v>156</v>
      </c>
      <c r="E27" s="94">
        <v>0</v>
      </c>
      <c r="F27" s="94">
        <v>1.6</v>
      </c>
      <c r="G27" s="95">
        <v>0.6</v>
      </c>
      <c r="H27" s="75"/>
      <c r="I27" s="75"/>
      <c r="J27" s="75"/>
      <c r="K27" s="75"/>
      <c r="L27" s="75"/>
      <c r="M27" s="97">
        <v>0</v>
      </c>
    </row>
    <row r="28" spans="1:13" x14ac:dyDescent="0.2">
      <c r="A28" s="93" t="s">
        <v>188</v>
      </c>
      <c r="B28" s="328" t="s">
        <v>164</v>
      </c>
      <c r="C28" s="329"/>
      <c r="D28" s="93" t="s">
        <v>156</v>
      </c>
      <c r="E28" s="94">
        <v>0</v>
      </c>
      <c r="F28" s="94">
        <v>1.8</v>
      </c>
      <c r="G28" s="95">
        <v>1</v>
      </c>
      <c r="H28" s="75"/>
      <c r="I28" s="75"/>
      <c r="J28" s="75"/>
      <c r="K28" s="75"/>
      <c r="L28" s="75"/>
      <c r="M28" s="97">
        <v>0</v>
      </c>
    </row>
    <row r="29" spans="1:13" x14ac:dyDescent="0.2">
      <c r="A29" s="93" t="s">
        <v>189</v>
      </c>
      <c r="B29" s="328" t="s">
        <v>166</v>
      </c>
      <c r="C29" s="329"/>
      <c r="D29" s="93" t="s">
        <v>156</v>
      </c>
      <c r="E29" s="94">
        <v>0</v>
      </c>
      <c r="F29" s="94">
        <v>2.1</v>
      </c>
      <c r="G29" s="95">
        <v>1.3</v>
      </c>
      <c r="H29" s="75"/>
      <c r="I29" s="75"/>
      <c r="J29" s="75"/>
      <c r="K29" s="75"/>
      <c r="L29" s="75"/>
      <c r="M29" s="97">
        <v>0</v>
      </c>
    </row>
    <row r="30" spans="1:13" x14ac:dyDescent="0.2">
      <c r="A30" s="93" t="s">
        <v>190</v>
      </c>
      <c r="B30" s="328" t="s">
        <v>168</v>
      </c>
      <c r="C30" s="329"/>
      <c r="D30" s="93" t="s">
        <v>169</v>
      </c>
      <c r="E30" s="94">
        <v>4</v>
      </c>
      <c r="F30" s="94">
        <v>1.9</v>
      </c>
      <c r="G30" s="95">
        <v>0</v>
      </c>
      <c r="H30" s="75"/>
      <c r="I30" s="75"/>
      <c r="J30" s="75"/>
      <c r="K30" s="75"/>
      <c r="L30" s="75"/>
      <c r="M30" s="97">
        <v>0</v>
      </c>
    </row>
    <row r="31" spans="1:13" x14ac:dyDescent="0.2">
      <c r="A31" s="93" t="s">
        <v>191</v>
      </c>
      <c r="B31" s="328" t="s">
        <v>171</v>
      </c>
      <c r="C31" s="329"/>
      <c r="D31" s="93" t="s">
        <v>169</v>
      </c>
      <c r="E31" s="94">
        <v>0</v>
      </c>
      <c r="F31" s="94">
        <v>2.7</v>
      </c>
      <c r="G31" s="95">
        <v>1</v>
      </c>
      <c r="H31" s="94">
        <v>2.9</v>
      </c>
      <c r="I31" s="75"/>
      <c r="J31" s="75"/>
      <c r="K31" s="75"/>
      <c r="L31" s="75"/>
      <c r="M31" s="97">
        <v>0</v>
      </c>
    </row>
    <row r="32" spans="1:13" x14ac:dyDescent="0.2">
      <c r="A32" s="93" t="s">
        <v>192</v>
      </c>
      <c r="B32" s="328" t="s">
        <v>173</v>
      </c>
      <c r="C32" s="329"/>
      <c r="D32" s="93" t="s">
        <v>169</v>
      </c>
      <c r="E32" s="94">
        <v>0</v>
      </c>
      <c r="F32" s="94">
        <v>2.5</v>
      </c>
      <c r="G32" s="95">
        <v>0.8</v>
      </c>
      <c r="H32" s="94">
        <v>2.9</v>
      </c>
      <c r="I32" s="75"/>
      <c r="J32" s="75"/>
      <c r="K32" s="75"/>
      <c r="L32" s="75"/>
      <c r="M32" s="97">
        <v>0</v>
      </c>
    </row>
    <row r="33" spans="1:13" x14ac:dyDescent="0.2">
      <c r="A33" s="93" t="s">
        <v>193</v>
      </c>
      <c r="B33" s="328" t="s">
        <v>175</v>
      </c>
      <c r="C33" s="329"/>
      <c r="D33" s="93" t="s">
        <v>169</v>
      </c>
      <c r="E33" s="94">
        <v>3</v>
      </c>
      <c r="F33" s="94">
        <v>2.4</v>
      </c>
      <c r="G33" s="95">
        <v>0.5</v>
      </c>
      <c r="H33" s="94">
        <v>2.9</v>
      </c>
      <c r="I33" s="75"/>
      <c r="J33" s="75"/>
      <c r="K33" s="75"/>
      <c r="L33" s="75"/>
      <c r="M33" s="97">
        <v>10.44</v>
      </c>
    </row>
    <row r="34" spans="1:13" x14ac:dyDescent="0.2">
      <c r="A34" s="93" t="s">
        <v>194</v>
      </c>
      <c r="B34" s="328" t="s">
        <v>177</v>
      </c>
      <c r="C34" s="329"/>
      <c r="D34" s="93" t="s">
        <v>169</v>
      </c>
      <c r="E34" s="94">
        <v>0</v>
      </c>
      <c r="F34" s="94">
        <v>2.2999999999999998</v>
      </c>
      <c r="G34" s="95">
        <v>0.3</v>
      </c>
      <c r="H34" s="94">
        <v>2.9</v>
      </c>
      <c r="I34" s="75"/>
      <c r="J34" s="75"/>
      <c r="K34" s="75"/>
      <c r="L34" s="75"/>
      <c r="M34" s="97">
        <v>0</v>
      </c>
    </row>
    <row r="35" spans="1:13" x14ac:dyDescent="0.2">
      <c r="A35" s="93" t="s">
        <v>195</v>
      </c>
      <c r="B35" s="328" t="s">
        <v>179</v>
      </c>
      <c r="C35" s="329"/>
      <c r="D35" s="93" t="s">
        <v>169</v>
      </c>
      <c r="E35" s="94">
        <v>0</v>
      </c>
      <c r="F35" s="94">
        <v>2.5</v>
      </c>
      <c r="G35" s="95">
        <v>1</v>
      </c>
      <c r="H35" s="94">
        <v>2.9</v>
      </c>
      <c r="I35" s="75"/>
      <c r="J35" s="75"/>
      <c r="K35" s="75"/>
      <c r="L35" s="75"/>
      <c r="M35" s="97">
        <v>0</v>
      </c>
    </row>
    <row r="36" spans="1:13" x14ac:dyDescent="0.2">
      <c r="A36" s="93" t="s">
        <v>196</v>
      </c>
      <c r="B36" s="328" t="s">
        <v>181</v>
      </c>
      <c r="C36" s="329"/>
      <c r="D36" s="93" t="s">
        <v>169</v>
      </c>
      <c r="E36" s="94">
        <v>0</v>
      </c>
      <c r="F36" s="94">
        <v>2.1</v>
      </c>
      <c r="G36" s="95">
        <v>0</v>
      </c>
      <c r="H36" s="94">
        <v>4</v>
      </c>
      <c r="I36" s="75"/>
      <c r="J36" s="75"/>
      <c r="K36" s="75"/>
      <c r="L36" s="75"/>
      <c r="M36" s="97">
        <v>0</v>
      </c>
    </row>
    <row r="37" spans="1:13" ht="18" x14ac:dyDescent="0.2">
      <c r="A37" s="89" t="s">
        <v>197</v>
      </c>
      <c r="B37" s="365" t="s">
        <v>198</v>
      </c>
      <c r="C37" s="366"/>
      <c r="D37" s="366"/>
      <c r="E37" s="366"/>
      <c r="F37" s="366"/>
      <c r="G37" s="366"/>
      <c r="H37" s="367"/>
      <c r="I37" s="89" t="s">
        <v>199</v>
      </c>
      <c r="J37" s="90"/>
      <c r="K37" s="98" t="s">
        <v>200</v>
      </c>
      <c r="L37" s="89" t="s">
        <v>201</v>
      </c>
      <c r="M37" s="99">
        <v>100.67</v>
      </c>
    </row>
    <row r="38" spans="1:13" x14ac:dyDescent="0.2">
      <c r="A38" s="93" t="s">
        <v>202</v>
      </c>
      <c r="B38" s="328" t="s">
        <v>155</v>
      </c>
      <c r="C38" s="329"/>
      <c r="D38" s="93" t="s">
        <v>156</v>
      </c>
      <c r="E38" s="94">
        <v>72</v>
      </c>
      <c r="F38" s="75"/>
      <c r="G38" s="95">
        <v>1.5</v>
      </c>
      <c r="H38" s="75"/>
      <c r="I38" s="94">
        <v>2</v>
      </c>
      <c r="J38" s="75"/>
      <c r="K38" s="100">
        <v>9</v>
      </c>
      <c r="L38" s="75"/>
      <c r="M38" s="95">
        <v>24</v>
      </c>
    </row>
    <row r="39" spans="1:13" x14ac:dyDescent="0.2">
      <c r="A39" s="93" t="s">
        <v>203</v>
      </c>
      <c r="B39" s="328" t="s">
        <v>158</v>
      </c>
      <c r="C39" s="329"/>
      <c r="D39" s="93" t="s">
        <v>156</v>
      </c>
      <c r="E39" s="94">
        <v>0</v>
      </c>
      <c r="F39" s="75"/>
      <c r="G39" s="95">
        <v>1.5</v>
      </c>
      <c r="H39" s="75"/>
      <c r="I39" s="94">
        <v>2</v>
      </c>
      <c r="J39" s="75"/>
      <c r="K39" s="100">
        <v>9</v>
      </c>
      <c r="L39" s="75"/>
      <c r="M39" s="95">
        <v>0</v>
      </c>
    </row>
    <row r="40" spans="1:13" x14ac:dyDescent="0.2">
      <c r="A40" s="93" t="s">
        <v>204</v>
      </c>
      <c r="B40" s="328" t="s">
        <v>160</v>
      </c>
      <c r="C40" s="329"/>
      <c r="D40" s="93" t="s">
        <v>156</v>
      </c>
      <c r="E40" s="94">
        <v>230</v>
      </c>
      <c r="F40" s="75"/>
      <c r="G40" s="95">
        <v>1.5</v>
      </c>
      <c r="H40" s="75"/>
      <c r="I40" s="94">
        <v>2</v>
      </c>
      <c r="J40" s="75"/>
      <c r="K40" s="100">
        <v>9</v>
      </c>
      <c r="L40" s="75"/>
      <c r="M40" s="95">
        <v>76.67</v>
      </c>
    </row>
    <row r="41" spans="1:13" x14ac:dyDescent="0.2">
      <c r="A41" s="93" t="s">
        <v>205</v>
      </c>
      <c r="B41" s="328" t="s">
        <v>162</v>
      </c>
      <c r="C41" s="329"/>
      <c r="D41" s="93" t="s">
        <v>156</v>
      </c>
      <c r="E41" s="94">
        <v>0</v>
      </c>
      <c r="F41" s="75"/>
      <c r="G41" s="95">
        <v>1.5</v>
      </c>
      <c r="H41" s="75"/>
      <c r="I41" s="94">
        <v>2</v>
      </c>
      <c r="J41" s="75"/>
      <c r="K41" s="100">
        <v>9</v>
      </c>
      <c r="L41" s="75"/>
      <c r="M41" s="95">
        <v>0</v>
      </c>
    </row>
    <row r="42" spans="1:13" x14ac:dyDescent="0.2">
      <c r="A42" s="93" t="s">
        <v>206</v>
      </c>
      <c r="B42" s="328" t="s">
        <v>164</v>
      </c>
      <c r="C42" s="329"/>
      <c r="D42" s="93" t="s">
        <v>156</v>
      </c>
      <c r="E42" s="94">
        <v>0</v>
      </c>
      <c r="F42" s="75"/>
      <c r="G42" s="95">
        <v>1.5</v>
      </c>
      <c r="H42" s="75"/>
      <c r="I42" s="94">
        <v>2</v>
      </c>
      <c r="J42" s="75"/>
      <c r="K42" s="100">
        <v>9</v>
      </c>
      <c r="L42" s="75"/>
      <c r="M42" s="95">
        <v>0</v>
      </c>
    </row>
    <row r="43" spans="1:13" x14ac:dyDescent="0.2">
      <c r="A43" s="93" t="s">
        <v>207</v>
      </c>
      <c r="B43" s="328" t="s">
        <v>166</v>
      </c>
      <c r="C43" s="329"/>
      <c r="D43" s="93" t="s">
        <v>156</v>
      </c>
      <c r="E43" s="94">
        <v>0</v>
      </c>
      <c r="F43" s="75"/>
      <c r="G43" s="95">
        <v>1.5</v>
      </c>
      <c r="H43" s="75"/>
      <c r="I43" s="94">
        <v>2</v>
      </c>
      <c r="J43" s="75"/>
      <c r="K43" s="100">
        <v>9</v>
      </c>
      <c r="L43" s="75"/>
      <c r="M43" s="95">
        <v>0</v>
      </c>
    </row>
    <row r="44" spans="1:13" x14ac:dyDescent="0.2">
      <c r="A44" s="89" t="s">
        <v>208</v>
      </c>
      <c r="B44" s="365" t="s">
        <v>209</v>
      </c>
      <c r="C44" s="366"/>
      <c r="D44" s="366"/>
      <c r="E44" s="366"/>
      <c r="F44" s="366"/>
      <c r="G44" s="366"/>
      <c r="H44" s="366"/>
      <c r="I44" s="366"/>
      <c r="J44" s="367"/>
      <c r="K44" s="89" t="s">
        <v>153</v>
      </c>
      <c r="L44" s="368">
        <v>39.4</v>
      </c>
      <c r="M44" s="369"/>
    </row>
    <row r="45" spans="1:13" x14ac:dyDescent="0.2">
      <c r="A45" s="93" t="s">
        <v>210</v>
      </c>
      <c r="B45" s="328" t="s">
        <v>155</v>
      </c>
      <c r="C45" s="329"/>
      <c r="D45" s="93" t="s">
        <v>156</v>
      </c>
      <c r="E45" s="94">
        <v>72</v>
      </c>
      <c r="F45" s="94">
        <v>1</v>
      </c>
      <c r="G45" s="95">
        <v>0.1</v>
      </c>
      <c r="H45" s="75"/>
      <c r="I45" s="75"/>
      <c r="J45" s="75"/>
      <c r="K45" s="75"/>
      <c r="L45" s="75"/>
      <c r="M45" s="95">
        <v>7.2</v>
      </c>
    </row>
    <row r="46" spans="1:13" x14ac:dyDescent="0.2">
      <c r="A46" s="93" t="s">
        <v>211</v>
      </c>
      <c r="B46" s="328" t="s">
        <v>158</v>
      </c>
      <c r="C46" s="329"/>
      <c r="D46" s="93" t="s">
        <v>156</v>
      </c>
      <c r="E46" s="94">
        <v>0</v>
      </c>
      <c r="F46" s="94">
        <v>1.2</v>
      </c>
      <c r="G46" s="95">
        <v>0.1</v>
      </c>
      <c r="H46" s="75"/>
      <c r="I46" s="75"/>
      <c r="J46" s="75"/>
      <c r="K46" s="75"/>
      <c r="L46" s="75"/>
      <c r="M46" s="95">
        <v>0</v>
      </c>
    </row>
    <row r="47" spans="1:13" x14ac:dyDescent="0.2">
      <c r="A47" s="93" t="s">
        <v>212</v>
      </c>
      <c r="B47" s="328" t="s">
        <v>160</v>
      </c>
      <c r="C47" s="329"/>
      <c r="D47" s="93" t="s">
        <v>156</v>
      </c>
      <c r="E47" s="94">
        <v>230</v>
      </c>
      <c r="F47" s="94">
        <v>1.4</v>
      </c>
      <c r="G47" s="95">
        <v>0.1</v>
      </c>
      <c r="H47" s="75"/>
      <c r="I47" s="75"/>
      <c r="J47" s="75"/>
      <c r="K47" s="75"/>
      <c r="L47" s="75"/>
      <c r="M47" s="95">
        <v>32.200000000000003</v>
      </c>
    </row>
    <row r="48" spans="1:13" x14ac:dyDescent="0.2">
      <c r="A48" s="93" t="s">
        <v>213</v>
      </c>
      <c r="B48" s="328" t="s">
        <v>162</v>
      </c>
      <c r="C48" s="329"/>
      <c r="D48" s="93" t="s">
        <v>156</v>
      </c>
      <c r="E48" s="94">
        <v>0</v>
      </c>
      <c r="F48" s="94">
        <v>1.6</v>
      </c>
      <c r="G48" s="95">
        <v>0.1</v>
      </c>
      <c r="H48" s="75"/>
      <c r="I48" s="75"/>
      <c r="J48" s="75"/>
      <c r="K48" s="75"/>
      <c r="L48" s="75"/>
      <c r="M48" s="95">
        <v>0</v>
      </c>
    </row>
    <row r="49" spans="1:13" x14ac:dyDescent="0.2">
      <c r="A49" s="93" t="s">
        <v>214</v>
      </c>
      <c r="B49" s="328" t="s">
        <v>164</v>
      </c>
      <c r="C49" s="329"/>
      <c r="D49" s="93" t="s">
        <v>156</v>
      </c>
      <c r="E49" s="94">
        <v>0</v>
      </c>
      <c r="F49" s="94">
        <v>1.8</v>
      </c>
      <c r="G49" s="95">
        <v>0.1</v>
      </c>
      <c r="H49" s="75"/>
      <c r="I49" s="75"/>
      <c r="J49" s="75"/>
      <c r="K49" s="75"/>
      <c r="L49" s="75"/>
      <c r="M49" s="95">
        <v>0</v>
      </c>
    </row>
    <row r="50" spans="1:13" x14ac:dyDescent="0.2">
      <c r="A50" s="93" t="s">
        <v>215</v>
      </c>
      <c r="B50" s="328" t="s">
        <v>166</v>
      </c>
      <c r="C50" s="329"/>
      <c r="D50" s="93" t="s">
        <v>156</v>
      </c>
      <c r="E50" s="94">
        <v>0</v>
      </c>
      <c r="F50" s="94">
        <v>2.1</v>
      </c>
      <c r="G50" s="95">
        <v>0.1</v>
      </c>
      <c r="H50" s="75"/>
      <c r="I50" s="75"/>
      <c r="J50" s="75"/>
      <c r="K50" s="75"/>
      <c r="L50" s="75"/>
      <c r="M50" s="95">
        <v>0</v>
      </c>
    </row>
    <row r="51" spans="1:13" x14ac:dyDescent="0.2">
      <c r="A51" s="93" t="s">
        <v>216</v>
      </c>
      <c r="B51" s="328" t="s">
        <v>168</v>
      </c>
      <c r="C51" s="329"/>
      <c r="D51" s="93" t="s">
        <v>169</v>
      </c>
      <c r="E51" s="94">
        <v>4</v>
      </c>
      <c r="F51" s="94">
        <v>1.9</v>
      </c>
      <c r="G51" s="75"/>
      <c r="H51" s="94">
        <v>1.9</v>
      </c>
      <c r="I51" s="75"/>
      <c r="J51" s="75"/>
      <c r="K51" s="75"/>
      <c r="L51" s="75"/>
      <c r="M51" s="95">
        <v>0</v>
      </c>
    </row>
    <row r="52" spans="1:13" x14ac:dyDescent="0.2">
      <c r="A52" s="93" t="s">
        <v>217</v>
      </c>
      <c r="B52" s="328" t="s">
        <v>171</v>
      </c>
      <c r="C52" s="329"/>
      <c r="D52" s="93" t="s">
        <v>169</v>
      </c>
      <c r="E52" s="94">
        <v>0</v>
      </c>
      <c r="F52" s="94">
        <v>2.7</v>
      </c>
      <c r="G52" s="75"/>
      <c r="H52" s="94">
        <v>2.9</v>
      </c>
      <c r="I52" s="75"/>
      <c r="J52" s="75"/>
      <c r="K52" s="75"/>
      <c r="L52" s="75"/>
      <c r="M52" s="95">
        <v>0</v>
      </c>
    </row>
    <row r="53" spans="1:13" x14ac:dyDescent="0.2">
      <c r="A53" s="93" t="s">
        <v>218</v>
      </c>
      <c r="B53" s="328" t="s">
        <v>173</v>
      </c>
      <c r="C53" s="329"/>
      <c r="D53" s="93" t="s">
        <v>169</v>
      </c>
      <c r="E53" s="94">
        <v>0</v>
      </c>
      <c r="F53" s="94">
        <v>2.5</v>
      </c>
      <c r="G53" s="75"/>
      <c r="H53" s="94">
        <v>2.9</v>
      </c>
      <c r="I53" s="75"/>
      <c r="J53" s="75"/>
      <c r="K53" s="75"/>
      <c r="L53" s="75"/>
      <c r="M53" s="95">
        <v>0</v>
      </c>
    </row>
    <row r="54" spans="1:13" x14ac:dyDescent="0.2">
      <c r="A54" s="93" t="s">
        <v>219</v>
      </c>
      <c r="B54" s="328" t="s">
        <v>175</v>
      </c>
      <c r="C54" s="329"/>
      <c r="D54" s="93" t="s">
        <v>169</v>
      </c>
      <c r="E54" s="94">
        <v>3</v>
      </c>
      <c r="F54" s="94">
        <v>2.4</v>
      </c>
      <c r="G54" s="75"/>
      <c r="H54" s="94">
        <v>2.9</v>
      </c>
      <c r="I54" s="75"/>
      <c r="J54" s="75"/>
      <c r="K54" s="75"/>
      <c r="L54" s="75"/>
      <c r="M54" s="95">
        <v>0</v>
      </c>
    </row>
    <row r="55" spans="1:13" x14ac:dyDescent="0.2">
      <c r="A55" s="93" t="s">
        <v>220</v>
      </c>
      <c r="B55" s="328" t="s">
        <v>177</v>
      </c>
      <c r="C55" s="329"/>
      <c r="D55" s="93" t="s">
        <v>169</v>
      </c>
      <c r="E55" s="94">
        <v>0</v>
      </c>
      <c r="F55" s="94">
        <v>2.2999999999999998</v>
      </c>
      <c r="G55" s="75"/>
      <c r="H55" s="94">
        <v>2.9</v>
      </c>
      <c r="I55" s="75"/>
      <c r="J55" s="75"/>
      <c r="K55" s="75"/>
      <c r="L55" s="75"/>
      <c r="M55" s="95">
        <v>0</v>
      </c>
    </row>
    <row r="56" spans="1:13" x14ac:dyDescent="0.2">
      <c r="A56" s="93" t="s">
        <v>221</v>
      </c>
      <c r="B56" s="328" t="s">
        <v>179</v>
      </c>
      <c r="C56" s="329"/>
      <c r="D56" s="93" t="s">
        <v>169</v>
      </c>
      <c r="E56" s="94">
        <v>0</v>
      </c>
      <c r="F56" s="94">
        <v>2.5</v>
      </c>
      <c r="G56" s="75"/>
      <c r="H56" s="94">
        <v>2.9</v>
      </c>
      <c r="I56" s="75"/>
      <c r="J56" s="75"/>
      <c r="K56" s="75"/>
      <c r="L56" s="75"/>
      <c r="M56" s="95">
        <v>0</v>
      </c>
    </row>
    <row r="57" spans="1:13" x14ac:dyDescent="0.2">
      <c r="A57" s="93" t="s">
        <v>222</v>
      </c>
      <c r="B57" s="328" t="s">
        <v>181</v>
      </c>
      <c r="C57" s="329"/>
      <c r="D57" s="93" t="s">
        <v>169</v>
      </c>
      <c r="E57" s="94">
        <v>0</v>
      </c>
      <c r="F57" s="94">
        <v>2.1</v>
      </c>
      <c r="G57" s="75"/>
      <c r="H57" s="94">
        <v>4</v>
      </c>
      <c r="I57" s="75"/>
      <c r="J57" s="75"/>
      <c r="K57" s="75"/>
      <c r="L57" s="75"/>
      <c r="M57" s="95">
        <v>0</v>
      </c>
    </row>
    <row r="58" spans="1:13" x14ac:dyDescent="0.2">
      <c r="A58" s="89" t="s">
        <v>223</v>
      </c>
      <c r="B58" s="333" t="s">
        <v>224</v>
      </c>
      <c r="C58" s="334"/>
      <c r="D58" s="334"/>
      <c r="E58" s="334"/>
      <c r="F58" s="334"/>
      <c r="G58" s="334"/>
      <c r="H58" s="334"/>
      <c r="I58" s="334"/>
      <c r="J58" s="335"/>
      <c r="K58" s="89" t="s">
        <v>153</v>
      </c>
      <c r="L58" s="336">
        <v>413.57499999999999</v>
      </c>
      <c r="M58" s="337"/>
    </row>
    <row r="59" spans="1:13" x14ac:dyDescent="0.2">
      <c r="A59" s="356" t="s">
        <v>142</v>
      </c>
      <c r="B59" s="358" t="s">
        <v>143</v>
      </c>
      <c r="C59" s="359"/>
      <c r="D59" s="356" t="s">
        <v>144</v>
      </c>
      <c r="E59" s="356" t="s">
        <v>145</v>
      </c>
      <c r="F59" s="362" t="s">
        <v>225</v>
      </c>
      <c r="G59" s="363"/>
      <c r="H59" s="364"/>
      <c r="I59" s="345" t="s">
        <v>226</v>
      </c>
      <c r="J59" s="346"/>
      <c r="K59" s="349" t="s">
        <v>227</v>
      </c>
      <c r="L59" s="349" t="s">
        <v>228</v>
      </c>
      <c r="M59" s="349" t="s">
        <v>229</v>
      </c>
    </row>
    <row r="60" spans="1:13" ht="18" x14ac:dyDescent="0.2">
      <c r="A60" s="357"/>
      <c r="B60" s="360"/>
      <c r="C60" s="361"/>
      <c r="D60" s="357"/>
      <c r="E60" s="357"/>
      <c r="F60" s="98" t="s">
        <v>230</v>
      </c>
      <c r="G60" s="98" t="s">
        <v>231</v>
      </c>
      <c r="H60" s="98" t="s">
        <v>232</v>
      </c>
      <c r="I60" s="347"/>
      <c r="J60" s="348"/>
      <c r="K60" s="350"/>
      <c r="L60" s="350"/>
      <c r="M60" s="350"/>
    </row>
    <row r="61" spans="1:13" x14ac:dyDescent="0.2">
      <c r="A61" s="93" t="s">
        <v>233</v>
      </c>
      <c r="B61" s="328" t="s">
        <v>155</v>
      </c>
      <c r="C61" s="329"/>
      <c r="D61" s="93" t="s">
        <v>156</v>
      </c>
      <c r="E61" s="94">
        <v>72</v>
      </c>
      <c r="F61" s="75"/>
      <c r="G61" s="75"/>
      <c r="H61" s="75"/>
      <c r="I61" s="93" t="s">
        <v>234</v>
      </c>
      <c r="J61" s="101">
        <v>0.15204999999999999</v>
      </c>
      <c r="K61" s="96">
        <v>10.946999999999999</v>
      </c>
      <c r="L61" s="94">
        <v>108</v>
      </c>
      <c r="M61" s="97">
        <v>97.052999999999997</v>
      </c>
    </row>
    <row r="62" spans="1:13" x14ac:dyDescent="0.2">
      <c r="A62" s="93" t="s">
        <v>235</v>
      </c>
      <c r="B62" s="328" t="s">
        <v>158</v>
      </c>
      <c r="C62" s="329"/>
      <c r="D62" s="93" t="s">
        <v>156</v>
      </c>
      <c r="E62" s="94">
        <v>0</v>
      </c>
      <c r="F62" s="75"/>
      <c r="G62" s="75"/>
      <c r="H62" s="75"/>
      <c r="I62" s="93" t="s">
        <v>234</v>
      </c>
      <c r="J62" s="101">
        <v>0.40715000000000001</v>
      </c>
      <c r="K62" s="96">
        <v>0</v>
      </c>
      <c r="L62" s="94">
        <v>0</v>
      </c>
      <c r="M62" s="97">
        <v>0</v>
      </c>
    </row>
    <row r="63" spans="1:13" x14ac:dyDescent="0.2">
      <c r="A63" s="93" t="s">
        <v>236</v>
      </c>
      <c r="B63" s="328" t="s">
        <v>160</v>
      </c>
      <c r="C63" s="329"/>
      <c r="D63" s="93" t="s">
        <v>156</v>
      </c>
      <c r="E63" s="94">
        <v>230</v>
      </c>
      <c r="F63" s="75"/>
      <c r="G63" s="75"/>
      <c r="H63" s="75"/>
      <c r="I63" s="93" t="s">
        <v>234</v>
      </c>
      <c r="J63" s="101">
        <v>0.72382000000000002</v>
      </c>
      <c r="K63" s="96">
        <v>166.47800000000001</v>
      </c>
      <c r="L63" s="94">
        <v>483</v>
      </c>
      <c r="M63" s="96">
        <v>316.52199999999999</v>
      </c>
    </row>
    <row r="64" spans="1:13" x14ac:dyDescent="0.2">
      <c r="A64" s="93" t="s">
        <v>237</v>
      </c>
      <c r="B64" s="328" t="s">
        <v>162</v>
      </c>
      <c r="C64" s="329"/>
      <c r="D64" s="93" t="s">
        <v>156</v>
      </c>
      <c r="E64" s="94">
        <v>0</v>
      </c>
      <c r="F64" s="75"/>
      <c r="G64" s="75"/>
      <c r="H64" s="75"/>
      <c r="I64" s="93" t="s">
        <v>234</v>
      </c>
      <c r="J64" s="101">
        <v>1.0568299999999999</v>
      </c>
      <c r="K64" s="96">
        <v>0</v>
      </c>
      <c r="L64" s="94">
        <v>0</v>
      </c>
      <c r="M64" s="97">
        <v>0</v>
      </c>
    </row>
    <row r="65" spans="1:13" x14ac:dyDescent="0.2">
      <c r="A65" s="93" t="s">
        <v>238</v>
      </c>
      <c r="B65" s="328" t="s">
        <v>164</v>
      </c>
      <c r="C65" s="329"/>
      <c r="D65" s="93" t="s">
        <v>156</v>
      </c>
      <c r="E65" s="94">
        <v>0</v>
      </c>
      <c r="F65" s="75"/>
      <c r="G65" s="75"/>
      <c r="H65" s="75"/>
      <c r="I65" s="93" t="s">
        <v>234</v>
      </c>
      <c r="J65" s="101">
        <v>1.53938</v>
      </c>
      <c r="K65" s="96">
        <v>0</v>
      </c>
      <c r="L65" s="94">
        <v>0</v>
      </c>
      <c r="M65" s="97">
        <v>0</v>
      </c>
    </row>
    <row r="66" spans="1:13" x14ac:dyDescent="0.2">
      <c r="A66" s="93" t="s">
        <v>239</v>
      </c>
      <c r="B66" s="328" t="s">
        <v>166</v>
      </c>
      <c r="C66" s="329"/>
      <c r="D66" s="93" t="s">
        <v>156</v>
      </c>
      <c r="E66" s="94">
        <v>0</v>
      </c>
      <c r="F66" s="75"/>
      <c r="G66" s="75"/>
      <c r="H66" s="75"/>
      <c r="I66" s="93" t="s">
        <v>234</v>
      </c>
      <c r="J66" s="101">
        <v>2.2698100000000001</v>
      </c>
      <c r="K66" s="96">
        <v>0</v>
      </c>
      <c r="L66" s="94">
        <v>0</v>
      </c>
      <c r="M66" s="97">
        <v>0</v>
      </c>
    </row>
    <row r="67" spans="1:13" x14ac:dyDescent="0.2">
      <c r="A67" s="93" t="s">
        <v>240</v>
      </c>
      <c r="B67" s="328" t="s">
        <v>168</v>
      </c>
      <c r="C67" s="329"/>
      <c r="D67" s="93" t="s">
        <v>169</v>
      </c>
      <c r="E67" s="94">
        <v>4</v>
      </c>
      <c r="F67" s="94">
        <v>1.4</v>
      </c>
      <c r="G67" s="95">
        <v>1.5</v>
      </c>
      <c r="H67" s="94">
        <v>1.4</v>
      </c>
      <c r="I67" s="75"/>
      <c r="J67" s="75"/>
      <c r="K67" s="96">
        <v>0</v>
      </c>
      <c r="L67" s="94">
        <v>21.66</v>
      </c>
      <c r="M67" s="75"/>
    </row>
    <row r="68" spans="1:13" x14ac:dyDescent="0.2">
      <c r="A68" s="93" t="s">
        <v>241</v>
      </c>
      <c r="B68" s="328" t="s">
        <v>171</v>
      </c>
      <c r="C68" s="329"/>
      <c r="D68" s="93" t="s">
        <v>169</v>
      </c>
      <c r="E68" s="94">
        <v>0</v>
      </c>
      <c r="F68" s="94">
        <v>1.7</v>
      </c>
      <c r="G68" s="95">
        <v>1.5</v>
      </c>
      <c r="H68" s="94">
        <v>1.9</v>
      </c>
      <c r="I68" s="75"/>
      <c r="J68" s="75"/>
      <c r="K68" s="96">
        <v>0</v>
      </c>
      <c r="L68" s="94">
        <v>0</v>
      </c>
      <c r="M68" s="97">
        <v>0</v>
      </c>
    </row>
    <row r="69" spans="1:13" x14ac:dyDescent="0.2">
      <c r="A69" s="93" t="s">
        <v>242</v>
      </c>
      <c r="B69" s="328" t="s">
        <v>173</v>
      </c>
      <c r="C69" s="329"/>
      <c r="D69" s="93" t="s">
        <v>169</v>
      </c>
      <c r="E69" s="94">
        <v>0</v>
      </c>
      <c r="F69" s="94">
        <v>1.5</v>
      </c>
      <c r="G69" s="95">
        <v>1.5</v>
      </c>
      <c r="H69" s="94">
        <v>1.9</v>
      </c>
      <c r="I69" s="75"/>
      <c r="J69" s="75"/>
      <c r="K69" s="96">
        <v>0</v>
      </c>
      <c r="L69" s="94">
        <v>0</v>
      </c>
      <c r="M69" s="97">
        <v>0</v>
      </c>
    </row>
    <row r="70" spans="1:13" x14ac:dyDescent="0.2">
      <c r="A70" s="93" t="s">
        <v>243</v>
      </c>
      <c r="B70" s="328" t="s">
        <v>175</v>
      </c>
      <c r="C70" s="329"/>
      <c r="D70" s="93" t="s">
        <v>169</v>
      </c>
      <c r="E70" s="94">
        <v>3</v>
      </c>
      <c r="F70" s="94">
        <v>1.4</v>
      </c>
      <c r="G70" s="95">
        <v>1.5</v>
      </c>
      <c r="H70" s="94">
        <v>1.9</v>
      </c>
      <c r="I70" s="75"/>
      <c r="J70" s="75"/>
      <c r="K70" s="102">
        <v>0</v>
      </c>
      <c r="L70" s="94">
        <v>31.32</v>
      </c>
      <c r="M70" s="75"/>
    </row>
    <row r="71" spans="1:13" x14ac:dyDescent="0.2">
      <c r="A71" s="93" t="s">
        <v>244</v>
      </c>
      <c r="B71" s="328" t="s">
        <v>177</v>
      </c>
      <c r="C71" s="329"/>
      <c r="D71" s="93" t="s">
        <v>169</v>
      </c>
      <c r="E71" s="94">
        <v>0</v>
      </c>
      <c r="F71" s="94">
        <v>1.3</v>
      </c>
      <c r="G71" s="95">
        <v>1.5</v>
      </c>
      <c r="H71" s="94">
        <v>1.9</v>
      </c>
      <c r="I71" s="75"/>
      <c r="J71" s="75"/>
      <c r="K71" s="102">
        <v>0</v>
      </c>
      <c r="L71" s="94">
        <v>0</v>
      </c>
      <c r="M71" s="97">
        <v>0</v>
      </c>
    </row>
    <row r="72" spans="1:13" x14ac:dyDescent="0.2">
      <c r="A72" s="93" t="s">
        <v>245</v>
      </c>
      <c r="B72" s="328" t="s">
        <v>179</v>
      </c>
      <c r="C72" s="329"/>
      <c r="D72" s="93" t="s">
        <v>169</v>
      </c>
      <c r="E72" s="94">
        <v>0</v>
      </c>
      <c r="F72" s="94">
        <v>1.5</v>
      </c>
      <c r="G72" s="95">
        <v>1.5</v>
      </c>
      <c r="H72" s="94">
        <v>1.9</v>
      </c>
      <c r="I72" s="75"/>
      <c r="J72" s="75"/>
      <c r="K72" s="102">
        <v>0</v>
      </c>
      <c r="L72" s="94">
        <v>0</v>
      </c>
      <c r="M72" s="97">
        <v>0</v>
      </c>
    </row>
    <row r="73" spans="1:13" x14ac:dyDescent="0.2">
      <c r="A73" s="93" t="s">
        <v>246</v>
      </c>
      <c r="B73" s="328" t="s">
        <v>181</v>
      </c>
      <c r="C73" s="329"/>
      <c r="D73" s="93" t="s">
        <v>169</v>
      </c>
      <c r="E73" s="94">
        <v>0</v>
      </c>
      <c r="F73" s="75"/>
      <c r="G73" s="75"/>
      <c r="H73" s="75"/>
      <c r="I73" s="75"/>
      <c r="J73" s="75"/>
      <c r="K73" s="102">
        <v>0</v>
      </c>
      <c r="L73" s="94">
        <v>0</v>
      </c>
      <c r="M73" s="97">
        <v>0</v>
      </c>
    </row>
    <row r="74" spans="1:13" x14ac:dyDescent="0.2">
      <c r="A74" s="75"/>
      <c r="B74" s="274"/>
      <c r="C74" s="275"/>
      <c r="D74" s="75"/>
      <c r="E74" s="75"/>
      <c r="F74" s="75"/>
      <c r="G74" s="75"/>
      <c r="H74" s="75"/>
      <c r="I74" s="75"/>
      <c r="J74" s="75"/>
      <c r="K74" s="75"/>
      <c r="L74" s="75"/>
      <c r="M74" s="75"/>
    </row>
    <row r="75" spans="1:13" x14ac:dyDescent="0.2">
      <c r="A75" s="103" t="s">
        <v>247</v>
      </c>
      <c r="B75" s="351" t="s">
        <v>248</v>
      </c>
      <c r="C75" s="352"/>
      <c r="D75" s="352"/>
      <c r="E75" s="352"/>
      <c r="F75" s="352"/>
      <c r="G75" s="352"/>
      <c r="H75" s="352"/>
      <c r="I75" s="352"/>
      <c r="J75" s="353"/>
      <c r="K75" s="103" t="s">
        <v>153</v>
      </c>
      <c r="L75" s="354">
        <v>135.25</v>
      </c>
      <c r="M75" s="355"/>
    </row>
    <row r="76" spans="1:13" x14ac:dyDescent="0.2">
      <c r="A76" s="356" t="s">
        <v>142</v>
      </c>
      <c r="B76" s="358" t="s">
        <v>143</v>
      </c>
      <c r="C76" s="359"/>
      <c r="D76" s="356" t="s">
        <v>144</v>
      </c>
      <c r="E76" s="356" t="s">
        <v>145</v>
      </c>
      <c r="F76" s="362" t="s">
        <v>225</v>
      </c>
      <c r="G76" s="363"/>
      <c r="H76" s="364"/>
      <c r="I76" s="345" t="s">
        <v>226</v>
      </c>
      <c r="J76" s="346"/>
      <c r="K76" s="349" t="s">
        <v>227</v>
      </c>
      <c r="L76" s="349" t="s">
        <v>228</v>
      </c>
      <c r="M76" s="349" t="s">
        <v>229</v>
      </c>
    </row>
    <row r="77" spans="1:13" ht="18" x14ac:dyDescent="0.2">
      <c r="A77" s="357"/>
      <c r="B77" s="360"/>
      <c r="C77" s="361"/>
      <c r="D77" s="357"/>
      <c r="E77" s="357"/>
      <c r="F77" s="98" t="s">
        <v>230</v>
      </c>
      <c r="G77" s="98" t="s">
        <v>231</v>
      </c>
      <c r="H77" s="98" t="s">
        <v>232</v>
      </c>
      <c r="I77" s="347"/>
      <c r="J77" s="348"/>
      <c r="K77" s="350"/>
      <c r="L77" s="350"/>
      <c r="M77" s="350"/>
    </row>
    <row r="78" spans="1:13" x14ac:dyDescent="0.2">
      <c r="A78" s="93" t="s">
        <v>249</v>
      </c>
      <c r="B78" s="328" t="s">
        <v>155</v>
      </c>
      <c r="C78" s="329"/>
      <c r="D78" s="93" t="s">
        <v>156</v>
      </c>
      <c r="E78" s="94">
        <v>72</v>
      </c>
      <c r="F78" s="75"/>
      <c r="G78" s="75"/>
      <c r="H78" s="75"/>
      <c r="I78" s="93" t="s">
        <v>234</v>
      </c>
      <c r="J78" s="75"/>
      <c r="K78" s="102">
        <v>0</v>
      </c>
      <c r="L78" s="102">
        <v>0</v>
      </c>
      <c r="M78" s="97">
        <v>0</v>
      </c>
    </row>
    <row r="79" spans="1:13" x14ac:dyDescent="0.2">
      <c r="A79" s="93" t="s">
        <v>250</v>
      </c>
      <c r="B79" s="328" t="s">
        <v>158</v>
      </c>
      <c r="C79" s="329"/>
      <c r="D79" s="93" t="s">
        <v>156</v>
      </c>
      <c r="E79" s="94">
        <v>0</v>
      </c>
      <c r="F79" s="75"/>
      <c r="G79" s="75"/>
      <c r="H79" s="75"/>
      <c r="I79" s="93" t="s">
        <v>234</v>
      </c>
      <c r="J79" s="75"/>
      <c r="K79" s="102">
        <v>0</v>
      </c>
      <c r="L79" s="102">
        <v>0</v>
      </c>
      <c r="M79" s="97">
        <v>0</v>
      </c>
    </row>
    <row r="80" spans="1:13" x14ac:dyDescent="0.2">
      <c r="A80" s="93" t="s">
        <v>251</v>
      </c>
      <c r="B80" s="328" t="s">
        <v>160</v>
      </c>
      <c r="C80" s="329"/>
      <c r="D80" s="93" t="s">
        <v>156</v>
      </c>
      <c r="E80" s="94">
        <v>230</v>
      </c>
      <c r="F80" s="75"/>
      <c r="G80" s="75"/>
      <c r="H80" s="75"/>
      <c r="I80" s="93" t="s">
        <v>234</v>
      </c>
      <c r="J80" s="75"/>
      <c r="K80" s="102">
        <v>0</v>
      </c>
      <c r="L80" s="102">
        <v>128.80000000000001</v>
      </c>
      <c r="M80" s="96">
        <v>128.80000000000001</v>
      </c>
    </row>
    <row r="81" spans="1:13" x14ac:dyDescent="0.2">
      <c r="A81" s="93" t="s">
        <v>252</v>
      </c>
      <c r="B81" s="328" t="s">
        <v>162</v>
      </c>
      <c r="C81" s="329"/>
      <c r="D81" s="93" t="s">
        <v>156</v>
      </c>
      <c r="E81" s="94">
        <v>0</v>
      </c>
      <c r="F81" s="75"/>
      <c r="G81" s="75"/>
      <c r="H81" s="75"/>
      <c r="I81" s="93" t="s">
        <v>234</v>
      </c>
      <c r="J81" s="75"/>
      <c r="K81" s="102">
        <v>0</v>
      </c>
      <c r="L81" s="102">
        <v>0</v>
      </c>
      <c r="M81" s="97">
        <v>0</v>
      </c>
    </row>
    <row r="82" spans="1:13" x14ac:dyDescent="0.2">
      <c r="A82" s="93" t="s">
        <v>253</v>
      </c>
      <c r="B82" s="328" t="s">
        <v>164</v>
      </c>
      <c r="C82" s="329"/>
      <c r="D82" s="93" t="s">
        <v>156</v>
      </c>
      <c r="E82" s="94">
        <v>0</v>
      </c>
      <c r="F82" s="75"/>
      <c r="G82" s="75"/>
      <c r="H82" s="75"/>
      <c r="I82" s="93" t="s">
        <v>234</v>
      </c>
      <c r="J82" s="75"/>
      <c r="K82" s="102">
        <v>0</v>
      </c>
      <c r="L82" s="102">
        <v>0</v>
      </c>
      <c r="M82" s="97">
        <v>0</v>
      </c>
    </row>
    <row r="83" spans="1:13" x14ac:dyDescent="0.2">
      <c r="A83" s="93" t="s">
        <v>254</v>
      </c>
      <c r="B83" s="328" t="s">
        <v>166</v>
      </c>
      <c r="C83" s="329"/>
      <c r="D83" s="93" t="s">
        <v>156</v>
      </c>
      <c r="E83" s="94">
        <v>0</v>
      </c>
      <c r="F83" s="75"/>
      <c r="G83" s="75"/>
      <c r="H83" s="75"/>
      <c r="I83" s="93" t="s">
        <v>234</v>
      </c>
      <c r="J83" s="75"/>
      <c r="K83" s="102">
        <v>0</v>
      </c>
      <c r="L83" s="102">
        <v>0</v>
      </c>
      <c r="M83" s="97">
        <v>0</v>
      </c>
    </row>
    <row r="84" spans="1:13" x14ac:dyDescent="0.2">
      <c r="A84" s="93" t="s">
        <v>255</v>
      </c>
      <c r="B84" s="328" t="s">
        <v>168</v>
      </c>
      <c r="C84" s="329"/>
      <c r="D84" s="93" t="s">
        <v>169</v>
      </c>
      <c r="E84" s="94">
        <v>4</v>
      </c>
      <c r="F84" s="94">
        <v>1.4</v>
      </c>
      <c r="G84" s="95">
        <v>0</v>
      </c>
      <c r="H84" s="94">
        <v>1.4</v>
      </c>
      <c r="I84" s="75"/>
      <c r="J84" s="75"/>
      <c r="K84" s="102">
        <v>0</v>
      </c>
      <c r="L84" s="102">
        <v>0</v>
      </c>
      <c r="M84" s="97">
        <v>0</v>
      </c>
    </row>
    <row r="85" spans="1:13" x14ac:dyDescent="0.2">
      <c r="A85" s="93" t="s">
        <v>256</v>
      </c>
      <c r="B85" s="328" t="s">
        <v>171</v>
      </c>
      <c r="C85" s="329"/>
      <c r="D85" s="93" t="s">
        <v>169</v>
      </c>
      <c r="E85" s="94">
        <v>0</v>
      </c>
      <c r="F85" s="94">
        <v>1.7</v>
      </c>
      <c r="G85" s="95">
        <v>1</v>
      </c>
      <c r="H85" s="94">
        <v>1.9</v>
      </c>
      <c r="I85" s="75"/>
      <c r="J85" s="75"/>
      <c r="K85" s="102">
        <v>0</v>
      </c>
      <c r="L85" s="102">
        <v>0</v>
      </c>
      <c r="M85" s="97">
        <v>0</v>
      </c>
    </row>
    <row r="86" spans="1:13" x14ac:dyDescent="0.2">
      <c r="A86" s="93" t="s">
        <v>257</v>
      </c>
      <c r="B86" s="328" t="s">
        <v>173</v>
      </c>
      <c r="C86" s="329"/>
      <c r="D86" s="93" t="s">
        <v>169</v>
      </c>
      <c r="E86" s="94">
        <v>0</v>
      </c>
      <c r="F86" s="94">
        <v>1.5</v>
      </c>
      <c r="G86" s="95">
        <v>0.8</v>
      </c>
      <c r="H86" s="94">
        <v>1.9</v>
      </c>
      <c r="I86" s="75"/>
      <c r="J86" s="75"/>
      <c r="K86" s="102">
        <v>0</v>
      </c>
      <c r="L86" s="102">
        <v>0</v>
      </c>
      <c r="M86" s="97">
        <v>0</v>
      </c>
    </row>
    <row r="87" spans="1:13" x14ac:dyDescent="0.2">
      <c r="A87" s="93" t="s">
        <v>258</v>
      </c>
      <c r="B87" s="328" t="s">
        <v>175</v>
      </c>
      <c r="C87" s="329"/>
      <c r="D87" s="93" t="s">
        <v>169</v>
      </c>
      <c r="E87" s="94">
        <v>3</v>
      </c>
      <c r="F87" s="94">
        <v>1.4</v>
      </c>
      <c r="G87" s="95">
        <v>0.5</v>
      </c>
      <c r="H87" s="94">
        <v>1.9</v>
      </c>
      <c r="I87" s="75"/>
      <c r="J87" s="75"/>
      <c r="K87" s="102">
        <v>3.99</v>
      </c>
      <c r="L87" s="102">
        <v>10.44</v>
      </c>
      <c r="M87" s="97">
        <v>6.45</v>
      </c>
    </row>
    <row r="88" spans="1:13" x14ac:dyDescent="0.2">
      <c r="A88" s="93" t="s">
        <v>259</v>
      </c>
      <c r="B88" s="328" t="s">
        <v>177</v>
      </c>
      <c r="C88" s="329"/>
      <c r="D88" s="93" t="s">
        <v>169</v>
      </c>
      <c r="E88" s="94">
        <v>0</v>
      </c>
      <c r="F88" s="94">
        <v>1.3</v>
      </c>
      <c r="G88" s="95">
        <v>0.3</v>
      </c>
      <c r="H88" s="94">
        <v>1.9</v>
      </c>
      <c r="I88" s="75"/>
      <c r="J88" s="75"/>
      <c r="K88" s="102">
        <v>0</v>
      </c>
      <c r="L88" s="102">
        <v>0</v>
      </c>
      <c r="M88" s="97">
        <v>0</v>
      </c>
    </row>
    <row r="89" spans="1:13" x14ac:dyDescent="0.2">
      <c r="A89" s="93" t="s">
        <v>260</v>
      </c>
      <c r="B89" s="328" t="s">
        <v>179</v>
      </c>
      <c r="C89" s="329"/>
      <c r="D89" s="93" t="s">
        <v>169</v>
      </c>
      <c r="E89" s="94">
        <v>0</v>
      </c>
      <c r="F89" s="94">
        <v>1.5</v>
      </c>
      <c r="G89" s="95">
        <v>1</v>
      </c>
      <c r="H89" s="94">
        <v>1.9</v>
      </c>
      <c r="I89" s="75"/>
      <c r="J89" s="75"/>
      <c r="K89" s="102">
        <v>0</v>
      </c>
      <c r="L89" s="102">
        <v>0</v>
      </c>
      <c r="M89" s="97">
        <v>0</v>
      </c>
    </row>
    <row r="90" spans="1:13" x14ac:dyDescent="0.2">
      <c r="A90" s="93" t="s">
        <v>261</v>
      </c>
      <c r="B90" s="328" t="s">
        <v>181</v>
      </c>
      <c r="C90" s="329"/>
      <c r="D90" s="93" t="s">
        <v>169</v>
      </c>
      <c r="E90" s="94">
        <v>0</v>
      </c>
      <c r="F90" s="75"/>
      <c r="G90" s="75"/>
      <c r="H90" s="75"/>
      <c r="I90" s="75"/>
      <c r="J90" s="75"/>
      <c r="K90" s="102">
        <v>0</v>
      </c>
      <c r="L90" s="102">
        <v>0</v>
      </c>
      <c r="M90" s="97">
        <v>0</v>
      </c>
    </row>
    <row r="91" spans="1:13" x14ac:dyDescent="0.2">
      <c r="A91" s="75"/>
      <c r="B91" s="274"/>
      <c r="C91" s="275"/>
      <c r="D91" s="75"/>
      <c r="E91" s="75"/>
      <c r="F91" s="75"/>
      <c r="G91" s="75"/>
      <c r="H91" s="75"/>
      <c r="I91" s="75"/>
      <c r="J91" s="75"/>
      <c r="K91" s="75"/>
      <c r="L91" s="75"/>
      <c r="M91" s="75"/>
    </row>
    <row r="92" spans="1:13" x14ac:dyDescent="0.2">
      <c r="A92" s="89" t="s">
        <v>262</v>
      </c>
      <c r="B92" s="333" t="s">
        <v>263</v>
      </c>
      <c r="C92" s="334"/>
      <c r="D92" s="334"/>
      <c r="E92" s="334"/>
      <c r="F92" s="334"/>
      <c r="G92" s="334"/>
      <c r="H92" s="334"/>
      <c r="I92" s="334"/>
      <c r="J92" s="335"/>
      <c r="K92" s="89" t="s">
        <v>264</v>
      </c>
      <c r="L92" s="336">
        <v>75.5</v>
      </c>
      <c r="M92" s="337"/>
    </row>
    <row r="93" spans="1:13" x14ac:dyDescent="0.2">
      <c r="A93" s="88" t="s">
        <v>142</v>
      </c>
      <c r="B93" s="338" t="s">
        <v>143</v>
      </c>
      <c r="C93" s="339"/>
      <c r="D93" s="89" t="s">
        <v>144</v>
      </c>
      <c r="E93" s="89" t="s">
        <v>145</v>
      </c>
      <c r="F93" s="340" t="s">
        <v>265</v>
      </c>
      <c r="G93" s="341"/>
      <c r="H93" s="342"/>
      <c r="I93" s="75"/>
      <c r="J93" s="75"/>
      <c r="K93" s="75"/>
      <c r="L93" s="343" t="s">
        <v>150</v>
      </c>
      <c r="M93" s="344"/>
    </row>
    <row r="94" spans="1:13" x14ac:dyDescent="0.2">
      <c r="A94" s="93" t="s">
        <v>249</v>
      </c>
      <c r="B94" s="328" t="s">
        <v>155</v>
      </c>
      <c r="C94" s="329"/>
      <c r="D94" s="93" t="s">
        <v>156</v>
      </c>
      <c r="E94" s="94">
        <v>72</v>
      </c>
      <c r="F94" s="330">
        <v>4</v>
      </c>
      <c r="G94" s="331"/>
      <c r="H94" s="332"/>
      <c r="I94" s="75"/>
      <c r="J94" s="75"/>
      <c r="K94" s="75"/>
      <c r="L94" s="75"/>
      <c r="M94" s="95">
        <v>18</v>
      </c>
    </row>
    <row r="95" spans="1:13" x14ac:dyDescent="0.2">
      <c r="A95" s="93" t="s">
        <v>250</v>
      </c>
      <c r="B95" s="328" t="s">
        <v>158</v>
      </c>
      <c r="C95" s="329"/>
      <c r="D95" s="93" t="s">
        <v>156</v>
      </c>
      <c r="E95" s="94">
        <v>0</v>
      </c>
      <c r="F95" s="330">
        <v>4</v>
      </c>
      <c r="G95" s="331"/>
      <c r="H95" s="332"/>
      <c r="I95" s="75"/>
      <c r="J95" s="75"/>
      <c r="K95" s="75"/>
      <c r="L95" s="75"/>
      <c r="M95" s="95">
        <v>0</v>
      </c>
    </row>
    <row r="96" spans="1:13" x14ac:dyDescent="0.2">
      <c r="A96" s="93" t="s">
        <v>251</v>
      </c>
      <c r="B96" s="328" t="s">
        <v>160</v>
      </c>
      <c r="C96" s="329"/>
      <c r="D96" s="93" t="s">
        <v>156</v>
      </c>
      <c r="E96" s="94">
        <v>230</v>
      </c>
      <c r="F96" s="330">
        <v>4</v>
      </c>
      <c r="G96" s="331"/>
      <c r="H96" s="332"/>
      <c r="I96" s="75"/>
      <c r="J96" s="75"/>
      <c r="K96" s="75"/>
      <c r="L96" s="75"/>
      <c r="M96" s="95">
        <v>57.5</v>
      </c>
    </row>
    <row r="97" spans="1:13" x14ac:dyDescent="0.2">
      <c r="A97" s="93" t="s">
        <v>252</v>
      </c>
      <c r="B97" s="328" t="s">
        <v>162</v>
      </c>
      <c r="C97" s="329"/>
      <c r="D97" s="93" t="s">
        <v>156</v>
      </c>
      <c r="E97" s="94">
        <v>0</v>
      </c>
      <c r="F97" s="330">
        <v>4</v>
      </c>
      <c r="G97" s="331"/>
      <c r="H97" s="332"/>
      <c r="I97" s="75"/>
      <c r="J97" s="75"/>
      <c r="K97" s="75"/>
      <c r="L97" s="75"/>
      <c r="M97" s="95">
        <v>0</v>
      </c>
    </row>
    <row r="98" spans="1:13" x14ac:dyDescent="0.2">
      <c r="A98" s="93" t="s">
        <v>253</v>
      </c>
      <c r="B98" s="328" t="s">
        <v>164</v>
      </c>
      <c r="C98" s="329"/>
      <c r="D98" s="93" t="s">
        <v>156</v>
      </c>
      <c r="E98" s="94">
        <v>0</v>
      </c>
      <c r="F98" s="330">
        <v>4</v>
      </c>
      <c r="G98" s="331"/>
      <c r="H98" s="332"/>
      <c r="I98" s="75"/>
      <c r="J98" s="75"/>
      <c r="K98" s="75"/>
      <c r="L98" s="75"/>
      <c r="M98" s="95">
        <v>0</v>
      </c>
    </row>
    <row r="99" spans="1:13" x14ac:dyDescent="0.2">
      <c r="A99" s="93" t="s">
        <v>254</v>
      </c>
      <c r="B99" s="328" t="s">
        <v>166</v>
      </c>
      <c r="C99" s="329"/>
      <c r="D99" s="93" t="s">
        <v>156</v>
      </c>
      <c r="E99" s="94">
        <v>0</v>
      </c>
      <c r="F99" s="330">
        <v>4</v>
      </c>
      <c r="G99" s="331"/>
      <c r="H99" s="332"/>
      <c r="I99" s="75"/>
      <c r="J99" s="75"/>
      <c r="K99" s="75"/>
      <c r="L99" s="75"/>
      <c r="M99" s="95">
        <v>0</v>
      </c>
    </row>
  </sheetData>
  <mergeCells count="130">
    <mergeCell ref="A7:M7"/>
    <mergeCell ref="B8:C8"/>
    <mergeCell ref="B9:J9"/>
    <mergeCell ref="L9:M9"/>
    <mergeCell ref="B10:C10"/>
    <mergeCell ref="B11:C11"/>
    <mergeCell ref="A1:M1"/>
    <mergeCell ref="A2:M2"/>
    <mergeCell ref="B3:M3"/>
    <mergeCell ref="B4:J4"/>
    <mergeCell ref="K4:M6"/>
    <mergeCell ref="B5:F5"/>
    <mergeCell ref="H5:J5"/>
    <mergeCell ref="B6:F6"/>
    <mergeCell ref="I6:J6"/>
    <mergeCell ref="B18:C18"/>
    <mergeCell ref="B19:C19"/>
    <mergeCell ref="B20:C20"/>
    <mergeCell ref="B21:C21"/>
    <mergeCell ref="B22:C22"/>
    <mergeCell ref="B23:J23"/>
    <mergeCell ref="B12:C12"/>
    <mergeCell ref="B13:C13"/>
    <mergeCell ref="B14:C14"/>
    <mergeCell ref="B15:C15"/>
    <mergeCell ref="B16:C16"/>
    <mergeCell ref="B17:C17"/>
    <mergeCell ref="B29:C29"/>
    <mergeCell ref="B30:C30"/>
    <mergeCell ref="B31:C31"/>
    <mergeCell ref="B32:C32"/>
    <mergeCell ref="B33:C33"/>
    <mergeCell ref="B34:C34"/>
    <mergeCell ref="L23:M23"/>
    <mergeCell ref="B24:C24"/>
    <mergeCell ref="B25:C25"/>
    <mergeCell ref="B26:C26"/>
    <mergeCell ref="B27:C27"/>
    <mergeCell ref="B28:C28"/>
    <mergeCell ref="B41:C41"/>
    <mergeCell ref="B42:C42"/>
    <mergeCell ref="B43:C43"/>
    <mergeCell ref="B44:J44"/>
    <mergeCell ref="L44:M44"/>
    <mergeCell ref="B45:C45"/>
    <mergeCell ref="B35:C35"/>
    <mergeCell ref="B36:C36"/>
    <mergeCell ref="B37:H37"/>
    <mergeCell ref="B38:C38"/>
    <mergeCell ref="B39:C39"/>
    <mergeCell ref="B40:C40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B58:J58"/>
    <mergeCell ref="L58:M58"/>
    <mergeCell ref="A59:A60"/>
    <mergeCell ref="B59:C60"/>
    <mergeCell ref="D59:D60"/>
    <mergeCell ref="E59:E60"/>
    <mergeCell ref="F59:H59"/>
    <mergeCell ref="I59:J60"/>
    <mergeCell ref="K59:K60"/>
    <mergeCell ref="L59:L60"/>
    <mergeCell ref="B66:C66"/>
    <mergeCell ref="B67:C67"/>
    <mergeCell ref="B68:C68"/>
    <mergeCell ref="B69:C69"/>
    <mergeCell ref="B70:C70"/>
    <mergeCell ref="B71:C71"/>
    <mergeCell ref="M59:M60"/>
    <mergeCell ref="B61:C61"/>
    <mergeCell ref="B62:C62"/>
    <mergeCell ref="B63:C63"/>
    <mergeCell ref="B64:C64"/>
    <mergeCell ref="B65:C65"/>
    <mergeCell ref="M76:M77"/>
    <mergeCell ref="B78:C78"/>
    <mergeCell ref="B79:C79"/>
    <mergeCell ref="B72:C72"/>
    <mergeCell ref="B73:C73"/>
    <mergeCell ref="B74:C74"/>
    <mergeCell ref="B75:J75"/>
    <mergeCell ref="L75:M75"/>
    <mergeCell ref="A76:A77"/>
    <mergeCell ref="B76:C77"/>
    <mergeCell ref="D76:D77"/>
    <mergeCell ref="E76:E77"/>
    <mergeCell ref="F76:H76"/>
    <mergeCell ref="B80:C80"/>
    <mergeCell ref="B81:C81"/>
    <mergeCell ref="B82:C82"/>
    <mergeCell ref="B83:C83"/>
    <mergeCell ref="B84:C84"/>
    <mergeCell ref="B85:C85"/>
    <mergeCell ref="I76:J77"/>
    <mergeCell ref="K76:K77"/>
    <mergeCell ref="L76:L77"/>
    <mergeCell ref="B92:J92"/>
    <mergeCell ref="L92:M92"/>
    <mergeCell ref="B93:C93"/>
    <mergeCell ref="F93:H93"/>
    <mergeCell ref="L93:M93"/>
    <mergeCell ref="B94:C94"/>
    <mergeCell ref="F94:H94"/>
    <mergeCell ref="B86:C86"/>
    <mergeCell ref="B87:C87"/>
    <mergeCell ref="B88:C88"/>
    <mergeCell ref="B89:C89"/>
    <mergeCell ref="B90:C90"/>
    <mergeCell ref="B91:C91"/>
    <mergeCell ref="B98:C98"/>
    <mergeCell ref="F98:H98"/>
    <mergeCell ref="B99:C99"/>
    <mergeCell ref="F99:H99"/>
    <mergeCell ref="B95:C95"/>
    <mergeCell ref="F95:H95"/>
    <mergeCell ref="B96:C96"/>
    <mergeCell ref="F96:H96"/>
    <mergeCell ref="B97:C97"/>
    <mergeCell ref="F97:H9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Planilha de Serviços</vt:lpstr>
      <vt:lpstr>Cronograma</vt:lpstr>
      <vt:lpstr>Terraplanagem</vt:lpstr>
      <vt:lpstr>Material Petreo</vt:lpstr>
      <vt:lpstr>Cubação</vt:lpstr>
      <vt:lpstr>Base e Sub Base</vt:lpstr>
      <vt:lpstr>Resumo Drenagem</vt:lpstr>
      <vt:lpstr>Drenagem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HP</cp:lastModifiedBy>
  <cp:revision>0</cp:revision>
  <cp:lastPrinted>2021-11-29T13:56:24Z</cp:lastPrinted>
  <dcterms:created xsi:type="dcterms:W3CDTF">2020-07-06T23:17:42Z</dcterms:created>
  <dcterms:modified xsi:type="dcterms:W3CDTF">2021-11-29T14:10:40Z</dcterms:modified>
</cp:coreProperties>
</file>